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'BOM'!$A$1:$I$29</definedName>
  </definedNames>
  <calcPr calcId="145621"/>
</workbook>
</file>

<file path=xl/sharedStrings.xml><?xml version="1.0" encoding="utf-8"?>
<sst xmlns="http://schemas.openxmlformats.org/spreadsheetml/2006/main" count="201" uniqueCount="155">
  <si>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</si>
  <si>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</si>
  <si>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</si>
  <si>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</si>
  <si>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</si>
  <si>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</si>
  <si>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</si>
  <si>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</si>
  <si>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</si>
  <si>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</si>
  <si>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</si>
  <si>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</si>
  <si>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</si>
  <si>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</si>
  <si>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</si>
  <si>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</si>
  <si>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</si>
  <si>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</si>
  <si>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</si>
  <si>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</si>
  <si>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</si>
  <si>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Axial</t>
  </si>
  <si>
    <t>100nF</t>
  </si>
  <si>
    <t>Radial Leaded</t>
  </si>
  <si>
    <t>IC1</t>
  </si>
  <si>
    <t>D1</t>
  </si>
  <si>
    <t>DIP16</t>
  </si>
  <si>
    <t>TEXAS INSTRUMENTS</t>
  </si>
  <si>
    <t>100K, 5%, 250mW</t>
  </si>
  <si>
    <t>1k, 5%, 250mW</t>
  </si>
  <si>
    <t>MCF 0.25W 1K</t>
  </si>
  <si>
    <t>100R, 5%, 250mW</t>
  </si>
  <si>
    <t>5.6k, 5%, 250mW</t>
  </si>
  <si>
    <t>R1,R5,R9</t>
  </si>
  <si>
    <t>R2,R6,R10</t>
  </si>
  <si>
    <t>R3,R7,R11</t>
  </si>
  <si>
    <t>R4,R8,R12</t>
  </si>
  <si>
    <t>4.7k, 5%, 250mW</t>
  </si>
  <si>
    <t>R13</t>
  </si>
  <si>
    <t>100uF / 16V</t>
  </si>
  <si>
    <t>KEMET</t>
  </si>
  <si>
    <t>ESK107M016AC3AA</t>
  </si>
  <si>
    <t>C4</t>
  </si>
  <si>
    <t>1nF</t>
  </si>
  <si>
    <t>C5,C6,C7</t>
  </si>
  <si>
    <t>74HC4052</t>
  </si>
  <si>
    <t>CD74HC4052E</t>
  </si>
  <si>
    <t>IC2,IC3,IC4</t>
  </si>
  <si>
    <t>1N4007</t>
  </si>
  <si>
    <t>T1</t>
  </si>
  <si>
    <t>1000uF / 35V</t>
  </si>
  <si>
    <t>C1</t>
  </si>
  <si>
    <t>C2,C3</t>
  </si>
  <si>
    <t>ESK108M035AL3AA</t>
  </si>
  <si>
    <t>K6</t>
  </si>
  <si>
    <t>K5</t>
  </si>
  <si>
    <t>K4</t>
  </si>
  <si>
    <t>On Platino</t>
  </si>
  <si>
    <t>R11</t>
  </si>
  <si>
    <t>BOURNS</t>
  </si>
  <si>
    <t>Inductor</t>
  </si>
  <si>
    <t>10uH</t>
  </si>
  <si>
    <t>L1</t>
  </si>
  <si>
    <t>TO-92</t>
  </si>
  <si>
    <t>10K, 5%, 250mW</t>
  </si>
  <si>
    <t>R4,R5,R6,R7,R10,R12</t>
  </si>
  <si>
    <t>47R, 5%, 250mW</t>
  </si>
  <si>
    <t>MCF 0.25W 47R</t>
  </si>
  <si>
    <t>R3</t>
  </si>
  <si>
    <t>C1,C2</t>
  </si>
  <si>
    <t>C5</t>
  </si>
  <si>
    <t>79F100K-TR-RC</t>
  </si>
  <si>
    <t>Atmega 32-16PU</t>
  </si>
  <si>
    <t xml:space="preserve"> ATMEL</t>
  </si>
  <si>
    <t>ATMEGA32-16PU</t>
  </si>
  <si>
    <t>DIP40</t>
  </si>
  <si>
    <t>:9171282</t>
  </si>
  <si>
    <t>LCD, 4x20, 5 V, backlight</t>
  </si>
  <si>
    <t xml:space="preserve">Powertip </t>
  </si>
  <si>
    <t>EPP-LCD-1X16</t>
  </si>
  <si>
    <t>MCF 0.25W 100K</t>
  </si>
  <si>
    <t>EPP-70-120</t>
  </si>
  <si>
    <t>MCF 0.25W 100R</t>
  </si>
  <si>
    <t>MCF 0.25W 5K6</t>
  </si>
  <si>
    <t>MCF 0.25W 4K7</t>
  </si>
  <si>
    <t>MCRR50104X7RK0050</t>
  </si>
  <si>
    <t>EPP-CNP-508</t>
  </si>
  <si>
    <t>MCRR25102X7RK0100</t>
  </si>
  <si>
    <t>EPP-CNP-254</t>
  </si>
  <si>
    <t>MC7805, 5 V, 1 A</t>
  </si>
  <si>
    <t xml:space="preserve">ON Semiconductor </t>
  </si>
  <si>
    <t>MC7805CTG</t>
  </si>
  <si>
    <t>EPP-TO-220-x</t>
  </si>
  <si>
    <t>1N4007, 1000 V, 1 A</t>
  </si>
  <si>
    <t>Fairchild Semiconductor</t>
  </si>
  <si>
    <t>EPP-DO-41</t>
  </si>
  <si>
    <t>BC548</t>
  </si>
  <si>
    <t>ON SEMICONDUCTOR</t>
  </si>
  <si>
    <t>BC548BZL1G</t>
  </si>
  <si>
    <t>Pin socket, breakable, 1 row, 36-way, vertical</t>
  </si>
  <si>
    <t>Fisher Elektronik</t>
  </si>
  <si>
    <t>BL1.36Z</t>
  </si>
  <si>
    <t>EPP-SIL-F-xxx-V</t>
  </si>
  <si>
    <t>K1,K2,K2</t>
  </si>
  <si>
    <t>Pin socket, breakable, 2 rows, 72-way, vertical</t>
  </si>
  <si>
    <t>BL2.72Z</t>
  </si>
  <si>
    <t>EPP-DIL-F-xxx-V</t>
  </si>
  <si>
    <t>Terminal block 5.08 mm, 2-way, 630 V</t>
  </si>
  <si>
    <t>Phoenix Contact</t>
  </si>
  <si>
    <t>MKDSN 1,5/2-5,08</t>
  </si>
  <si>
    <t>EPP-TB-508-2</t>
  </si>
  <si>
    <t>Terminal block 5.08 mm, 3-way, 630 V</t>
  </si>
  <si>
    <t>MKDSN 1,5/3-5,08</t>
  </si>
  <si>
    <t>EPP-TB-508-3</t>
  </si>
  <si>
    <t>IC socket, DIP-16</t>
  </si>
  <si>
    <t>2227MC-16-03-09-F1</t>
  </si>
  <si>
    <t>EPP-IC-SOCKET</t>
  </si>
  <si>
    <t>MCF 0.25W 10K</t>
  </si>
  <si>
    <t>22 pF, 50 V, C0G/NP0, 2.5 mm pitch</t>
  </si>
  <si>
    <t>MCCHU5220J5</t>
  </si>
  <si>
    <t>EPP-CNP-250</t>
  </si>
  <si>
    <t>100 nF, 50 V, X7R, 5.08 mm pitch</t>
  </si>
  <si>
    <t>BC547C, 45 V, 100 mA, 500 mW, hfe=400</t>
  </si>
  <si>
    <t>BC547CG</t>
  </si>
  <si>
    <t>EPP-TO-92</t>
  </si>
  <si>
    <t>IC socket, DIP-40</t>
  </si>
  <si>
    <t>2227MC-40-06-05-F1</t>
  </si>
  <si>
    <t>PC2004LRU-AWB-H-Q</t>
  </si>
  <si>
    <t>LCD1</t>
  </si>
  <si>
    <t>10 kΩ, trimmer, flat</t>
  </si>
  <si>
    <t>TE Connectivity</t>
  </si>
  <si>
    <t>CB10MV103ME</t>
  </si>
  <si>
    <t>EPP-TRIMMER-CB10-H</t>
  </si>
  <si>
    <t>P1</t>
  </si>
  <si>
    <t>Pin header, breakable, 1 row, 40-way, vertical</t>
  </si>
  <si>
    <t>4-103321-8</t>
  </si>
  <si>
    <t>K1,K2,K5</t>
  </si>
  <si>
    <t>EPP-SIL-M-xxx-V</t>
  </si>
  <si>
    <t>K9</t>
  </si>
  <si>
    <t>Pin header, breakable, 2 rows, 80-way, vertical</t>
  </si>
  <si>
    <t>4-103322-2</t>
  </si>
  <si>
    <t>EPP-DIL-M-xxx-V</t>
  </si>
  <si>
    <t>Addon Boards</t>
  </si>
  <si>
    <t>X1</t>
  </si>
  <si>
    <t>9B-8.000MAAJ-B</t>
  </si>
  <si>
    <t>EPP-HC49</t>
  </si>
  <si>
    <t>TXC</t>
  </si>
  <si>
    <t>8 MHz, 18 pF</t>
  </si>
  <si>
    <t>Push button</t>
  </si>
  <si>
    <t>Multimec</t>
  </si>
  <si>
    <t>RA3FTL6</t>
  </si>
  <si>
    <t>S6A</t>
  </si>
  <si>
    <t>cap for push button</t>
  </si>
  <si>
    <t>1S09-19.0</t>
  </si>
  <si>
    <t>BOM::1130544-1::Platino Transistor Tester::v1.2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</si>
</sst>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4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49" fontId="10" fillId="5" borderId="0" xfId="0" applyNumberFormat="1" applyFont="1" applyFill="1" applyAlignment="1">
      <alignment horizontal="center"/>
    </xf>
    <xf numFmtId="49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7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 topLeftCell="A1">
      <selection activeCell="A2" sqref="A2"/>
    </sheetView>
  </sheetViews>
  <sheetFormatPr defaultColWidth="11.57421875" defaultRowHeight="12.75"/>
  <cols>
    <col min="1" max="1" width="40.140625" style="12" customWidth="1"/>
    <col min="2" max="2" width="29.140625" style="12" customWidth="1"/>
    <col min="3" max="3" width="33.8515625" style="12" bestFit="1" customWidth="1"/>
    <col min="4" max="4" width="21.421875" style="12" customWidth="1"/>
    <col min="5" max="5" width="28.28125" style="12" customWidth="1"/>
    <col min="6" max="6" width="9.28125" style="19" bestFit="1" customWidth="1"/>
    <col min="7" max="7" width="10.28125" style="19" bestFit="1" customWidth="1"/>
    <col min="8" max="8" width="11.57421875" style="19" customWidth="1"/>
    <col min="9" max="9" width="14.8515625" style="19" customWidth="1"/>
    <col min="10" max="10" width="41.8515625" style="19" customWidth="1"/>
    <col min="11" max="11" width="32.00390625" style="19" customWidth="1"/>
    <col min="12" max="12" width="47.57421875" style="19" customWidth="1"/>
    <col min="13" max="16384" width="11.57421875" style="19" customWidth="1"/>
  </cols>
  <sheetData>
    <row r="1" spans="1:11" s="14" customFormat="1" ht="20.25">
      <c r="A1" s="35" t="s">
        <v>154</v>
      </c>
      <c r="B1" s="35"/>
      <c r="C1" s="35"/>
      <c r="D1" s="35"/>
      <c r="E1" s="35"/>
      <c r="F1" s="35"/>
      <c r="K1" s="15"/>
    </row>
    <row r="2" spans="1:12" s="14" customFormat="1" ht="2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 t="s">
        <v>15</v>
      </c>
      <c r="G2" s="14" t="s">
        <v>5</v>
      </c>
      <c r="H2" s="14" t="s">
        <v>6</v>
      </c>
      <c r="I2" s="14" t="s">
        <v>16</v>
      </c>
      <c r="J2" s="14" t="s">
        <v>17</v>
      </c>
      <c r="K2" s="16" t="s">
        <v>19</v>
      </c>
      <c r="L2" s="16" t="s">
        <v>18</v>
      </c>
    </row>
    <row r="3" spans="1:12" s="28" customFormat="1" ht="20.25">
      <c r="A3" s="30" t="s">
        <v>142</v>
      </c>
      <c r="B3" s="27"/>
      <c r="C3" s="27"/>
      <c r="D3" s="27"/>
      <c r="E3" s="27"/>
      <c r="K3" s="29"/>
      <c r="L3" s="29"/>
    </row>
    <row r="4" spans="1:10" s="17" customFormat="1" ht="15">
      <c r="A4" s="10" t="s">
        <v>7</v>
      </c>
      <c r="B4" s="10"/>
      <c r="C4" s="10"/>
      <c r="D4" s="10"/>
      <c r="E4" s="10"/>
      <c r="F4" s="17">
        <f>SUM(F5:F10)</f>
        <v>13</v>
      </c>
      <c r="J4" s="18" t="str">
        <f>CONCATENATE(E4,IF(ISBLANK(E4),""," = "),A4)</f>
        <v>Resistor</v>
      </c>
    </row>
    <row r="5" spans="1:12" ht="15">
      <c r="A5" s="11" t="s">
        <v>28</v>
      </c>
      <c r="B5" s="11" t="s">
        <v>20</v>
      </c>
      <c r="C5" s="13" t="s">
        <v>80</v>
      </c>
      <c r="D5" s="11" t="s">
        <v>81</v>
      </c>
      <c r="E5" s="11" t="s">
        <v>33</v>
      </c>
      <c r="F5" s="19">
        <v>3</v>
      </c>
      <c r="G5" s="19">
        <v>9339078</v>
      </c>
      <c r="J5" s="20" t="str">
        <f>CONCATENATE(E5,IF(ISBLANK(E5),""," = "),A5)</f>
        <v>R1,R5,R9 = 100K, 5%, 250mW</v>
      </c>
      <c r="L5" s="20" t="str">
        <f aca="true" t="shared" si="0" ref="L5:L28">J5</f>
        <v>R1,R5,R9 = 100K, 5%, 250mW</v>
      </c>
    </row>
    <row r="6" spans="1:12" ht="15">
      <c r="A6" s="11" t="s">
        <v>29</v>
      </c>
      <c r="B6" s="11" t="s">
        <v>20</v>
      </c>
      <c r="C6" s="13" t="s">
        <v>30</v>
      </c>
      <c r="D6" s="11" t="s">
        <v>81</v>
      </c>
      <c r="E6" s="11" t="s">
        <v>34</v>
      </c>
      <c r="F6" s="19">
        <v>3</v>
      </c>
      <c r="G6" s="19">
        <v>9339051</v>
      </c>
      <c r="J6" s="20" t="str">
        <f aca="true" t="shared" si="1" ref="J6:J28">CONCATENATE(E6,IF(ISBLANK(E6),""," = "),A6)</f>
        <v>R2,R6,R10 = 1k, 5%, 250mW</v>
      </c>
      <c r="L6" s="20" t="str">
        <f t="shared" si="0"/>
        <v>R2,R6,R10 = 1k, 5%, 250mW</v>
      </c>
    </row>
    <row r="7" spans="1:12" ht="15">
      <c r="A7" s="11" t="s">
        <v>31</v>
      </c>
      <c r="B7" s="11" t="s">
        <v>20</v>
      </c>
      <c r="C7" s="13" t="s">
        <v>82</v>
      </c>
      <c r="D7" s="11" t="s">
        <v>81</v>
      </c>
      <c r="E7" s="11" t="s">
        <v>35</v>
      </c>
      <c r="F7" s="19">
        <v>3</v>
      </c>
      <c r="G7" s="19">
        <v>9339043</v>
      </c>
      <c r="J7" s="20" t="str">
        <f t="shared" si="1"/>
        <v>R3,R7,R11 = 100R, 5%, 250mW</v>
      </c>
      <c r="L7" s="20" t="str">
        <f t="shared" si="0"/>
        <v>R3,R7,R11 = 100R, 5%, 250mW</v>
      </c>
    </row>
    <row r="8" spans="1:12" ht="15">
      <c r="A8" s="11" t="s">
        <v>32</v>
      </c>
      <c r="B8" s="11" t="s">
        <v>20</v>
      </c>
      <c r="C8" s="13" t="s">
        <v>83</v>
      </c>
      <c r="D8" s="11" t="s">
        <v>81</v>
      </c>
      <c r="E8" s="11" t="s">
        <v>36</v>
      </c>
      <c r="F8" s="19">
        <v>3</v>
      </c>
      <c r="G8" s="19">
        <v>9339604</v>
      </c>
      <c r="J8" s="20" t="str">
        <f t="shared" si="1"/>
        <v>R4,R8,R12 = 5.6k, 5%, 250mW</v>
      </c>
      <c r="L8" s="20" t="str">
        <f>J8</f>
        <v>R4,R8,R12 = 5.6k, 5%, 250mW</v>
      </c>
    </row>
    <row r="9" spans="1:12" ht="15">
      <c r="A9" s="11" t="s">
        <v>37</v>
      </c>
      <c r="B9" s="11" t="s">
        <v>20</v>
      </c>
      <c r="C9" s="13" t="s">
        <v>84</v>
      </c>
      <c r="D9" s="11" t="s">
        <v>81</v>
      </c>
      <c r="E9" s="11" t="s">
        <v>38</v>
      </c>
      <c r="F9" s="19">
        <v>1</v>
      </c>
      <c r="G9" s="19">
        <v>9339540</v>
      </c>
      <c r="J9" s="20" t="str">
        <f aca="true" t="shared" si="2" ref="J9">CONCATENATE(E9,IF(ISBLANK(E9),""," = "),A9)</f>
        <v>R13 = 4.7k, 5%, 250mW</v>
      </c>
      <c r="L9" s="20" t="str">
        <f>J9</f>
        <v>R13 = 4.7k, 5%, 250mW</v>
      </c>
    </row>
    <row r="10" spans="10:12" ht="15">
      <c r="J10" s="20" t="str">
        <f t="shared" si="1"/>
        <v/>
      </c>
      <c r="L10" s="20" t="str">
        <f t="shared" si="0"/>
        <v/>
      </c>
    </row>
    <row r="11" spans="1:12" s="17" customFormat="1" ht="15">
      <c r="A11" s="10" t="s">
        <v>8</v>
      </c>
      <c r="B11" s="10"/>
      <c r="C11" s="10"/>
      <c r="D11" s="10"/>
      <c r="E11" s="10"/>
      <c r="F11" s="17">
        <f>SUM(F12:F13:F14:F16)</f>
        <v>7</v>
      </c>
      <c r="J11" s="18" t="str">
        <f t="shared" si="1"/>
        <v>Capacitor</v>
      </c>
      <c r="L11" s="18" t="str">
        <f t="shared" si="0"/>
        <v>Capacitor</v>
      </c>
    </row>
    <row r="12" spans="1:12" ht="15">
      <c r="A12" s="11" t="s">
        <v>50</v>
      </c>
      <c r="B12" s="11" t="s">
        <v>40</v>
      </c>
      <c r="C12" s="11" t="s">
        <v>53</v>
      </c>
      <c r="D12" s="11" t="s">
        <v>23</v>
      </c>
      <c r="E12" s="11" t="s">
        <v>51</v>
      </c>
      <c r="F12" s="19">
        <v>1</v>
      </c>
      <c r="G12" s="19">
        <v>2069005</v>
      </c>
      <c r="J12" s="20" t="str">
        <f aca="true" t="shared" si="3" ref="J12">CONCATENATE(E12,IF(ISBLANK(E12),""," = "),A12)</f>
        <v>C1 = 1000uF / 35V</v>
      </c>
      <c r="L12" s="20" t="str">
        <f aca="true" t="shared" si="4" ref="L12">J12</f>
        <v>C1 = 1000uF / 35V</v>
      </c>
    </row>
    <row r="13" spans="1:12" ht="15">
      <c r="A13" s="11" t="s">
        <v>22</v>
      </c>
      <c r="B13" s="11" t="s">
        <v>20</v>
      </c>
      <c r="C13" s="11" t="s">
        <v>85</v>
      </c>
      <c r="D13" s="11" t="s">
        <v>86</v>
      </c>
      <c r="E13" s="11" t="s">
        <v>52</v>
      </c>
      <c r="F13" s="19">
        <v>2</v>
      </c>
      <c r="G13" s="19">
        <v>1216440</v>
      </c>
      <c r="J13" s="20" t="str">
        <f aca="true" t="shared" si="5" ref="J13">CONCATENATE(E13,IF(ISBLANK(E13),""," = "),A13)</f>
        <v>C2,C3 = 100nF</v>
      </c>
      <c r="L13" s="20" t="str">
        <f aca="true" t="shared" si="6" ref="L13">J13</f>
        <v>C2,C3 = 100nF</v>
      </c>
    </row>
    <row r="14" spans="1:12" ht="15">
      <c r="A14" s="11" t="s">
        <v>39</v>
      </c>
      <c r="B14" s="11" t="s">
        <v>40</v>
      </c>
      <c r="C14" s="11" t="s">
        <v>41</v>
      </c>
      <c r="D14" s="11" t="s">
        <v>23</v>
      </c>
      <c r="E14" s="11" t="s">
        <v>42</v>
      </c>
      <c r="F14" s="19">
        <v>1</v>
      </c>
      <c r="G14" s="19">
        <v>2068963</v>
      </c>
      <c r="J14" s="20" t="str">
        <f t="shared" si="1"/>
        <v>C4 = 100uF / 16V</v>
      </c>
      <c r="L14" s="20" t="str">
        <f t="shared" si="0"/>
        <v>C4 = 100uF / 16V</v>
      </c>
    </row>
    <row r="15" spans="1:12" ht="15">
      <c r="A15" s="11" t="s">
        <v>43</v>
      </c>
      <c r="B15" s="11" t="s">
        <v>20</v>
      </c>
      <c r="C15" s="11" t="s">
        <v>87</v>
      </c>
      <c r="D15" s="11" t="s">
        <v>88</v>
      </c>
      <c r="E15" s="11" t="s">
        <v>44</v>
      </c>
      <c r="F15" s="19">
        <v>3</v>
      </c>
      <c r="G15" s="19">
        <v>1216423</v>
      </c>
      <c r="J15" s="20" t="str">
        <f aca="true" t="shared" si="7" ref="J15">CONCATENATE(E15,IF(ISBLANK(E15),""," = "),A15)</f>
        <v>C5,C6,C7 = 1nF</v>
      </c>
      <c r="L15" s="20" t="str">
        <f aca="true" t="shared" si="8" ref="L15">J15</f>
        <v>C5,C6,C7 = 1nF</v>
      </c>
    </row>
    <row r="16" spans="10:12" ht="15">
      <c r="J16" s="20" t="str">
        <f t="shared" si="1"/>
        <v/>
      </c>
      <c r="L16" s="20" t="str">
        <f t="shared" si="0"/>
        <v/>
      </c>
    </row>
    <row r="17" spans="1:12" s="17" customFormat="1" ht="15">
      <c r="A17" s="10" t="s">
        <v>9</v>
      </c>
      <c r="B17" s="10"/>
      <c r="C17" s="10"/>
      <c r="D17" s="10"/>
      <c r="E17" s="10"/>
      <c r="F17" s="17">
        <f>SUM(F18:F21)</f>
        <v>6</v>
      </c>
      <c r="J17" s="18" t="str">
        <f t="shared" si="1"/>
        <v>Semiconductor</v>
      </c>
      <c r="L17" s="18" t="str">
        <f t="shared" si="0"/>
        <v>Semiconductor</v>
      </c>
    </row>
    <row r="18" spans="1:12" ht="15">
      <c r="A18" s="11" t="s">
        <v>89</v>
      </c>
      <c r="B18" s="11" t="s">
        <v>90</v>
      </c>
      <c r="C18" s="13" t="s">
        <v>91</v>
      </c>
      <c r="D18" s="11" t="s">
        <v>92</v>
      </c>
      <c r="E18" s="11" t="s">
        <v>24</v>
      </c>
      <c r="F18" s="19">
        <v>1</v>
      </c>
      <c r="G18" s="19">
        <v>9666095</v>
      </c>
      <c r="J18" s="20" t="str">
        <f t="shared" si="1"/>
        <v>IC1 = MC7805, 5 V, 1 A</v>
      </c>
      <c r="L18" s="20" t="str">
        <f t="shared" si="0"/>
        <v>IC1 = MC7805, 5 V, 1 A</v>
      </c>
    </row>
    <row r="19" spans="1:12" ht="15">
      <c r="A19" s="11" t="s">
        <v>45</v>
      </c>
      <c r="B19" s="11" t="s">
        <v>27</v>
      </c>
      <c r="C19" s="13" t="s">
        <v>46</v>
      </c>
      <c r="D19" s="11" t="s">
        <v>26</v>
      </c>
      <c r="E19" s="11" t="s">
        <v>47</v>
      </c>
      <c r="F19" s="19">
        <v>3</v>
      </c>
      <c r="G19" s="13">
        <v>1740159</v>
      </c>
      <c r="J19" s="20" t="str">
        <f t="shared" si="1"/>
        <v>IC2,IC3,IC4 = 74HC4052</v>
      </c>
      <c r="L19" s="20" t="str">
        <f t="shared" si="0"/>
        <v>IC2,IC3,IC4 = 74HC4052</v>
      </c>
    </row>
    <row r="20" spans="1:12" ht="15">
      <c r="A20" s="11" t="s">
        <v>93</v>
      </c>
      <c r="B20" s="11" t="s">
        <v>94</v>
      </c>
      <c r="C20" s="13" t="s">
        <v>48</v>
      </c>
      <c r="D20" s="11" t="s">
        <v>95</v>
      </c>
      <c r="E20" s="11" t="s">
        <v>25</v>
      </c>
      <c r="F20" s="19">
        <v>1</v>
      </c>
      <c r="G20" s="13">
        <v>1467514</v>
      </c>
      <c r="J20" s="20" t="str">
        <f t="shared" si="1"/>
        <v>D1 = 1N4007, 1000 V, 1 A</v>
      </c>
      <c r="L20" s="20" t="str">
        <f t="shared" si="0"/>
        <v>D1 = 1N4007, 1000 V, 1 A</v>
      </c>
    </row>
    <row r="21" spans="1:12" ht="15">
      <c r="A21" s="11" t="s">
        <v>96</v>
      </c>
      <c r="B21" s="11" t="s">
        <v>97</v>
      </c>
      <c r="C21" s="13" t="s">
        <v>98</v>
      </c>
      <c r="D21" s="11" t="s">
        <v>63</v>
      </c>
      <c r="E21" s="11" t="s">
        <v>49</v>
      </c>
      <c r="F21" s="19">
        <v>1</v>
      </c>
      <c r="G21" s="13">
        <v>9558586</v>
      </c>
      <c r="J21" s="20" t="str">
        <f aca="true" t="shared" si="9" ref="J21">CONCATENATE(E21,IF(ISBLANK(E21),""," = "),A21)</f>
        <v>T1 = BC548</v>
      </c>
      <c r="L21" s="20" t="str">
        <f aca="true" t="shared" si="10" ref="L21">J21</f>
        <v>T1 = BC548</v>
      </c>
    </row>
    <row r="22" spans="1:12" ht="15">
      <c r="A22" s="11"/>
      <c r="B22" s="11"/>
      <c r="C22" s="13"/>
      <c r="D22" s="11"/>
      <c r="E22" s="11"/>
      <c r="G22" s="13"/>
      <c r="J22" s="20"/>
      <c r="L22" s="20"/>
    </row>
    <row r="23" spans="1:12" s="17" customFormat="1" ht="15">
      <c r="A23" s="10" t="s">
        <v>10</v>
      </c>
      <c r="B23" s="10"/>
      <c r="C23" s="10"/>
      <c r="D23" s="10"/>
      <c r="E23" s="10"/>
      <c r="F23" s="17">
        <f>SUM(F24:F28)</f>
        <v>7</v>
      </c>
      <c r="J23" s="18" t="str">
        <f t="shared" si="1"/>
        <v>Misc.</v>
      </c>
      <c r="L23" s="18" t="str">
        <f t="shared" si="0"/>
        <v>Misc.</v>
      </c>
    </row>
    <row r="24" spans="1:12" ht="15">
      <c r="A24" s="22" t="s">
        <v>99</v>
      </c>
      <c r="B24" s="22" t="s">
        <v>100</v>
      </c>
      <c r="C24" s="22" t="s">
        <v>101</v>
      </c>
      <c r="D24" s="22" t="s">
        <v>102</v>
      </c>
      <c r="E24" s="22" t="s">
        <v>103</v>
      </c>
      <c r="F24" s="23">
        <v>1</v>
      </c>
      <c r="G24" s="23">
        <v>9728856</v>
      </c>
      <c r="J24" s="20" t="str">
        <f aca="true" t="shared" si="11" ref="J24:J25">CONCATENATE(E24,IF(ISBLANK(E24),""," = "),A24)</f>
        <v>K1,K2,K2 = Pin socket, breakable, 1 row, 36-way, vertical</v>
      </c>
      <c r="L24" s="20" t="str">
        <f aca="true" t="shared" si="12" ref="L24:L25">CONCATENATE(E24,IF(ISBLANK(E24),""," = "),A24)</f>
        <v>K1,K2,K2 = Pin socket, breakable, 1 row, 36-way, vertical</v>
      </c>
    </row>
    <row r="25" spans="1:12" ht="15">
      <c r="A25" s="22" t="s">
        <v>104</v>
      </c>
      <c r="B25" s="22" t="s">
        <v>100</v>
      </c>
      <c r="C25" s="22" t="s">
        <v>105</v>
      </c>
      <c r="D25" s="22" t="s">
        <v>106</v>
      </c>
      <c r="E25" s="22" t="s">
        <v>56</v>
      </c>
      <c r="F25" s="23">
        <v>1</v>
      </c>
      <c r="G25" s="23">
        <v>9728872</v>
      </c>
      <c r="J25" s="20" t="str">
        <f t="shared" si="11"/>
        <v>K4 = Pin socket, breakable, 2 rows, 72-way, vertical</v>
      </c>
      <c r="L25" s="20" t="str">
        <f t="shared" si="12"/>
        <v>K4 = Pin socket, breakable, 2 rows, 72-way, vertical</v>
      </c>
    </row>
    <row r="26" spans="1:12" s="21" customFormat="1" ht="15">
      <c r="A26" s="8" t="s">
        <v>107</v>
      </c>
      <c r="B26" s="8" t="s">
        <v>108</v>
      </c>
      <c r="C26" s="8" t="s">
        <v>109</v>
      </c>
      <c r="D26" s="8" t="s">
        <v>110</v>
      </c>
      <c r="E26" s="8" t="s">
        <v>55</v>
      </c>
      <c r="F26" s="21">
        <v>1</v>
      </c>
      <c r="G26" s="21">
        <v>3041440</v>
      </c>
      <c r="J26" s="20" t="str">
        <f t="shared" si="1"/>
        <v>K5 = Terminal block 5.08 mm, 2-way, 630 V</v>
      </c>
      <c r="L26" s="20" t="str">
        <f aca="true" t="shared" si="13" ref="L26">J26</f>
        <v>K5 = Terminal block 5.08 mm, 2-way, 630 V</v>
      </c>
    </row>
    <row r="27" spans="1:12" ht="15">
      <c r="A27" s="11" t="s">
        <v>111</v>
      </c>
      <c r="B27" s="11" t="s">
        <v>108</v>
      </c>
      <c r="C27" s="11" t="s">
        <v>112</v>
      </c>
      <c r="D27" s="11" t="s">
        <v>113</v>
      </c>
      <c r="E27" s="11" t="s">
        <v>54</v>
      </c>
      <c r="F27" s="19">
        <v>1</v>
      </c>
      <c r="G27" s="19">
        <v>3041451</v>
      </c>
      <c r="J27" s="20" t="str">
        <f t="shared" si="1"/>
        <v>K6 = Terminal block 5.08 mm, 3-way, 630 V</v>
      </c>
      <c r="L27" s="20" t="str">
        <f t="shared" si="0"/>
        <v>K6 = Terminal block 5.08 mm, 3-way, 630 V</v>
      </c>
    </row>
    <row r="28" spans="1:12" ht="15">
      <c r="A28" s="11" t="s">
        <v>114</v>
      </c>
      <c r="B28" s="11" t="s">
        <v>20</v>
      </c>
      <c r="C28" s="11" t="s">
        <v>115</v>
      </c>
      <c r="D28" s="12" t="s">
        <v>116</v>
      </c>
      <c r="E28" s="11" t="s">
        <v>47</v>
      </c>
      <c r="F28" s="19">
        <v>3</v>
      </c>
      <c r="G28" s="19">
        <v>1103846</v>
      </c>
      <c r="J28" s="20" t="str">
        <f t="shared" si="1"/>
        <v>IC2,IC3,IC4 = IC socket, DIP-16</v>
      </c>
      <c r="L28" s="20" t="str">
        <f t="shared" si="0"/>
        <v>IC2,IC3,IC4 = IC socket, DIP-16</v>
      </c>
    </row>
    <row r="29" spans="10:12" ht="15">
      <c r="J29" s="20"/>
      <c r="L29" s="20"/>
    </row>
    <row r="30" spans="1:10" s="32" customFormat="1" ht="21">
      <c r="A30" s="31" t="s">
        <v>57</v>
      </c>
      <c r="B30" s="31"/>
      <c r="C30" s="31"/>
      <c r="D30" s="31"/>
      <c r="E30" s="31"/>
      <c r="J30" s="33"/>
    </row>
    <row r="31" spans="1:10" s="17" customFormat="1" ht="15">
      <c r="A31" s="10" t="s">
        <v>7</v>
      </c>
      <c r="B31" s="10"/>
      <c r="C31" s="10"/>
      <c r="D31" s="10"/>
      <c r="E31" s="10"/>
      <c r="F31" s="17">
        <f>SUM(F32:F36)</f>
        <v>9</v>
      </c>
      <c r="J31" s="18" t="str">
        <f>CONCATENATE(E31,IF(ISBLANK(E31),""," = "),A31)</f>
        <v>Resistor</v>
      </c>
    </row>
    <row r="32" spans="1:12" ht="15">
      <c r="A32" s="11" t="s">
        <v>66</v>
      </c>
      <c r="B32" s="11" t="s">
        <v>20</v>
      </c>
      <c r="C32" s="13" t="s">
        <v>67</v>
      </c>
      <c r="D32" s="11" t="s">
        <v>81</v>
      </c>
      <c r="E32" s="11" t="s">
        <v>68</v>
      </c>
      <c r="F32" s="19">
        <v>1</v>
      </c>
      <c r="G32" s="19">
        <v>9339523</v>
      </c>
      <c r="J32" s="20" t="str">
        <f aca="true" t="shared" si="14" ref="J32">CONCATENATE(E32,IF(ISBLANK(E32),""," = "),A32)</f>
        <v>R3 = 47R, 5%, 250mW</v>
      </c>
      <c r="L32" s="20" t="str">
        <f aca="true" t="shared" si="15" ref="L32">J32</f>
        <v>R3 = 47R, 5%, 250mW</v>
      </c>
    </row>
    <row r="33" spans="1:12" ht="15">
      <c r="A33" s="11" t="s">
        <v>64</v>
      </c>
      <c r="B33" s="11" t="s">
        <v>20</v>
      </c>
      <c r="C33" s="13" t="s">
        <v>117</v>
      </c>
      <c r="D33" s="11" t="s">
        <v>81</v>
      </c>
      <c r="E33" s="11" t="s">
        <v>65</v>
      </c>
      <c r="F33" s="19">
        <v>6</v>
      </c>
      <c r="G33" s="19">
        <v>9339060</v>
      </c>
      <c r="J33" s="20" t="str">
        <f>CONCATENATE(E33,IF(ISBLANK(E33),""," = "),A33)</f>
        <v>R4,R5,R6,R7,R10,R12 = 10K, 5%, 250mW</v>
      </c>
      <c r="L33" s="20" t="str">
        <f aca="true" t="shared" si="16" ref="L33">J33</f>
        <v>R4,R5,R6,R7,R10,R12 = 10K, 5%, 250mW</v>
      </c>
    </row>
    <row r="34" spans="1:12" ht="15">
      <c r="A34" s="11" t="s">
        <v>37</v>
      </c>
      <c r="B34" s="11" t="s">
        <v>20</v>
      </c>
      <c r="C34" s="13" t="s">
        <v>84</v>
      </c>
      <c r="D34" s="11" t="s">
        <v>81</v>
      </c>
      <c r="E34" s="11" t="s">
        <v>58</v>
      </c>
      <c r="F34" s="19">
        <v>1</v>
      </c>
      <c r="G34" s="19">
        <v>9339540</v>
      </c>
      <c r="J34" s="20" t="str">
        <f>CONCATENATE(E34,IF(ISBLANK(E34),""," = "),A34)</f>
        <v>R11 = 4.7k, 5%, 250mW</v>
      </c>
      <c r="L34" s="20" t="str">
        <f>J34</f>
        <v>R11 = 4.7k, 5%, 250mW</v>
      </c>
    </row>
    <row r="35" spans="1:12" ht="15">
      <c r="A35" s="11" t="s">
        <v>129</v>
      </c>
      <c r="B35" s="11" t="s">
        <v>130</v>
      </c>
      <c r="C35" s="13" t="s">
        <v>131</v>
      </c>
      <c r="D35" s="11" t="s">
        <v>132</v>
      </c>
      <c r="E35" s="11" t="s">
        <v>133</v>
      </c>
      <c r="F35" s="19">
        <v>1</v>
      </c>
      <c r="G35" s="19">
        <v>1227569</v>
      </c>
      <c r="J35" s="20" t="str">
        <f>CONCATENATE(E35,IF(ISBLANK(E35),""," = "),A35)</f>
        <v>P1 = 10 kΩ, trimmer, flat</v>
      </c>
      <c r="L35" s="20" t="str">
        <f>J35</f>
        <v>P1 = 10 kΩ, trimmer, flat</v>
      </c>
    </row>
    <row r="36" spans="10:12" ht="15">
      <c r="J36" s="20" t="str">
        <f aca="true" t="shared" si="17" ref="J36:J43">CONCATENATE(E36,IF(ISBLANK(E36),""," = "),A36)</f>
        <v/>
      </c>
      <c r="L36" s="20" t="str">
        <f aca="true" t="shared" si="18" ref="L36:L43">J36</f>
        <v/>
      </c>
    </row>
    <row r="37" spans="1:12" s="17" customFormat="1" ht="15">
      <c r="A37" s="10" t="s">
        <v>8</v>
      </c>
      <c r="B37" s="10"/>
      <c r="C37" s="10"/>
      <c r="D37" s="10"/>
      <c r="E37" s="10"/>
      <c r="F37" s="17">
        <f>SUM(F38:F39:F40:F40)</f>
        <v>3</v>
      </c>
      <c r="J37" s="18" t="str">
        <f t="shared" si="17"/>
        <v>Capacitor</v>
      </c>
      <c r="L37" s="18" t="str">
        <f t="shared" si="18"/>
        <v>Capacitor</v>
      </c>
    </row>
    <row r="38" spans="1:12" ht="15">
      <c r="A38" s="11" t="s">
        <v>118</v>
      </c>
      <c r="B38" s="11" t="s">
        <v>20</v>
      </c>
      <c r="C38" s="11" t="s">
        <v>119</v>
      </c>
      <c r="D38" s="11" t="s">
        <v>120</v>
      </c>
      <c r="E38" s="11" t="s">
        <v>69</v>
      </c>
      <c r="F38" s="19">
        <v>2</v>
      </c>
      <c r="G38" s="19">
        <v>9411674</v>
      </c>
      <c r="J38" s="20" t="str">
        <f t="shared" si="17"/>
        <v>C1,C2 = 22 pF, 50 V, C0G/NP0, 2.5 mm pitch</v>
      </c>
      <c r="L38" s="20" t="str">
        <f t="shared" si="18"/>
        <v>C1,C2 = 22 pF, 50 V, C0G/NP0, 2.5 mm pitch</v>
      </c>
    </row>
    <row r="39" spans="1:12" ht="15">
      <c r="A39" s="11" t="s">
        <v>121</v>
      </c>
      <c r="B39" s="11" t="s">
        <v>20</v>
      </c>
      <c r="C39" s="11" t="s">
        <v>85</v>
      </c>
      <c r="D39" s="11" t="s">
        <v>86</v>
      </c>
      <c r="E39" s="11" t="s">
        <v>70</v>
      </c>
      <c r="F39" s="19">
        <v>1</v>
      </c>
      <c r="G39" s="19">
        <v>1216440</v>
      </c>
      <c r="J39" s="20" t="str">
        <f t="shared" si="17"/>
        <v>C5 = 100 nF, 50 V, X7R, 5.08 mm pitch</v>
      </c>
      <c r="L39" s="20" t="str">
        <f t="shared" si="18"/>
        <v>C5 = 100 nF, 50 V, X7R, 5.08 mm pitch</v>
      </c>
    </row>
    <row r="40" spans="10:12" ht="15">
      <c r="J40" s="20" t="str">
        <f t="shared" si="17"/>
        <v/>
      </c>
      <c r="L40" s="20" t="str">
        <f t="shared" si="18"/>
        <v/>
      </c>
    </row>
    <row r="41" spans="1:12" s="17" customFormat="1" ht="15">
      <c r="A41" s="10" t="s">
        <v>9</v>
      </c>
      <c r="B41" s="10"/>
      <c r="C41" s="10"/>
      <c r="D41" s="10"/>
      <c r="E41" s="10"/>
      <c r="F41" s="17">
        <f>F42+F43</f>
        <v>2</v>
      </c>
      <c r="J41" s="18" t="str">
        <f t="shared" si="17"/>
        <v>Semiconductor</v>
      </c>
      <c r="L41" s="18" t="str">
        <f t="shared" si="18"/>
        <v>Semiconductor</v>
      </c>
    </row>
    <row r="42" spans="1:12" ht="15">
      <c r="A42" s="11" t="s">
        <v>72</v>
      </c>
      <c r="B42" s="11" t="s">
        <v>73</v>
      </c>
      <c r="C42" s="13" t="s">
        <v>74</v>
      </c>
      <c r="D42" s="11" t="s">
        <v>75</v>
      </c>
      <c r="E42" s="11" t="s">
        <v>24</v>
      </c>
      <c r="F42" s="19">
        <v>1</v>
      </c>
      <c r="G42" s="13" t="s">
        <v>76</v>
      </c>
      <c r="J42" s="20" t="str">
        <f aca="true" t="shared" si="19" ref="J42">CONCATENATE(E42,IF(ISBLANK(E42),""," = "),A42)</f>
        <v>IC1 = Atmega 32-16PU</v>
      </c>
      <c r="L42" s="20" t="str">
        <f aca="true" t="shared" si="20" ref="L42">J42</f>
        <v>IC1 = Atmega 32-16PU</v>
      </c>
    </row>
    <row r="43" spans="1:12" ht="15">
      <c r="A43" s="11" t="s">
        <v>122</v>
      </c>
      <c r="B43" s="11" t="s">
        <v>90</v>
      </c>
      <c r="C43" s="13" t="s">
        <v>123</v>
      </c>
      <c r="D43" s="11" t="s">
        <v>124</v>
      </c>
      <c r="E43" s="11" t="s">
        <v>49</v>
      </c>
      <c r="F43" s="19">
        <v>1</v>
      </c>
      <c r="G43" s="19">
        <v>2101811</v>
      </c>
      <c r="J43" s="20" t="str">
        <f t="shared" si="17"/>
        <v>T1 = BC547C, 45 V, 100 mA, 500 mW, hfe=400</v>
      </c>
      <c r="L43" s="20" t="str">
        <f t="shared" si="18"/>
        <v>T1 = BC547C, 45 V, 100 mA, 500 mW, hfe=400</v>
      </c>
    </row>
    <row r="44" spans="1:12" ht="15">
      <c r="A44" s="11"/>
      <c r="B44" s="11"/>
      <c r="C44" s="13"/>
      <c r="D44" s="11"/>
      <c r="E44" s="11"/>
      <c r="J44" s="20"/>
      <c r="L44" s="20"/>
    </row>
    <row r="45" spans="1:12" s="17" customFormat="1" ht="15">
      <c r="A45" s="24" t="s">
        <v>60</v>
      </c>
      <c r="B45" s="24"/>
      <c r="C45" s="24"/>
      <c r="D45" s="24"/>
      <c r="E45" s="24"/>
      <c r="F45" s="25">
        <f>SUM(F46:F47)</f>
        <v>1</v>
      </c>
      <c r="G45" s="25"/>
      <c r="H45" s="25"/>
      <c r="I45" s="25"/>
      <c r="J45" s="18"/>
      <c r="L45" s="18"/>
    </row>
    <row r="46" spans="1:12" ht="15">
      <c r="A46" s="22" t="s">
        <v>61</v>
      </c>
      <c r="B46" s="22" t="s">
        <v>59</v>
      </c>
      <c r="C46" s="22" t="s">
        <v>71</v>
      </c>
      <c r="D46" s="22" t="s">
        <v>21</v>
      </c>
      <c r="E46" s="22" t="s">
        <v>62</v>
      </c>
      <c r="F46" s="23">
        <v>1</v>
      </c>
      <c r="G46" s="23">
        <v>1800109</v>
      </c>
      <c r="J46" s="20" t="str">
        <f aca="true" t="shared" si="21" ref="J46">CONCATENATE(E46,IF(ISBLANK(E46),""," = "),A46)</f>
        <v>L1 = 10uH</v>
      </c>
      <c r="L46" s="20" t="str">
        <f aca="true" t="shared" si="22" ref="L46">J46</f>
        <v>L1 = 10uH</v>
      </c>
    </row>
    <row r="47" spans="1:12" ht="15">
      <c r="A47" s="11"/>
      <c r="B47" s="11"/>
      <c r="C47" s="13"/>
      <c r="D47" s="11"/>
      <c r="E47" s="11"/>
      <c r="G47" s="13"/>
      <c r="J47" s="20"/>
      <c r="L47" s="20"/>
    </row>
    <row r="48" spans="1:12" s="17" customFormat="1" ht="15">
      <c r="A48" s="10" t="s">
        <v>10</v>
      </c>
      <c r="B48" s="10"/>
      <c r="C48" s="10"/>
      <c r="D48" s="10"/>
      <c r="E48" s="10"/>
      <c r="F48" s="17">
        <f>F49+F50+F51+F53+F54+F55+F56</f>
        <v>7</v>
      </c>
      <c r="J48" s="18" t="str">
        <f aca="true" t="shared" si="23" ref="J48:J53">CONCATENATE(E48,IF(ISBLANK(E48),""," = "),A48)</f>
        <v>Misc.</v>
      </c>
      <c r="L48" s="18" t="str">
        <f aca="true" t="shared" si="24" ref="L48">J48</f>
        <v>Misc.</v>
      </c>
    </row>
    <row r="49" spans="1:12" ht="15">
      <c r="A49" s="22" t="s">
        <v>125</v>
      </c>
      <c r="B49" s="22" t="s">
        <v>20</v>
      </c>
      <c r="C49" s="22" t="s">
        <v>126</v>
      </c>
      <c r="D49" s="22" t="s">
        <v>116</v>
      </c>
      <c r="E49" s="22"/>
      <c r="F49" s="23">
        <v>1</v>
      </c>
      <c r="G49" s="23">
        <v>1103855</v>
      </c>
      <c r="J49" s="20" t="str">
        <f aca="true" t="shared" si="25" ref="J49:J50">CONCATENATE(E49,IF(ISBLANK(E49),""," = "),A49)</f>
        <v>IC socket, DIP-40</v>
      </c>
      <c r="L49" s="20" t="str">
        <f aca="true" t="shared" si="26" ref="L49:L50">CONCATENATE(E49,IF(ISBLANK(E49),""," = "),A49)</f>
        <v>IC socket, DIP-40</v>
      </c>
    </row>
    <row r="50" spans="1:12" ht="15">
      <c r="A50" s="22" t="s">
        <v>77</v>
      </c>
      <c r="B50" s="22" t="s">
        <v>78</v>
      </c>
      <c r="C50" s="22" t="s">
        <v>127</v>
      </c>
      <c r="D50" s="22" t="s">
        <v>79</v>
      </c>
      <c r="E50" s="22" t="s">
        <v>128</v>
      </c>
      <c r="F50" s="23">
        <v>1</v>
      </c>
      <c r="G50" s="23">
        <v>2063236</v>
      </c>
      <c r="J50" s="20" t="str">
        <f t="shared" si="25"/>
        <v>LCD1 = LCD, 4x20, 5 V, backlight</v>
      </c>
      <c r="L50" s="20" t="str">
        <f t="shared" si="26"/>
        <v>LCD1 = LCD, 4x20, 5 V, backlight</v>
      </c>
    </row>
    <row r="51" spans="1:12" ht="15">
      <c r="A51" s="22" t="s">
        <v>148</v>
      </c>
      <c r="B51" s="22" t="s">
        <v>149</v>
      </c>
      <c r="C51" s="22" t="s">
        <v>150</v>
      </c>
      <c r="D51" s="26"/>
      <c r="E51" s="22" t="s">
        <v>151</v>
      </c>
      <c r="F51" s="23">
        <v>1</v>
      </c>
      <c r="G51" s="23">
        <v>1132885</v>
      </c>
      <c r="J51" s="20" t="str">
        <f t="shared" si="23"/>
        <v>S6A = Push button</v>
      </c>
      <c r="L51" s="20" t="str">
        <f aca="true" t="shared" si="27" ref="L51">CONCATENATE(E51,IF(ISBLANK(E51),""," = "),A51)</f>
        <v>S6A = Push button</v>
      </c>
    </row>
    <row r="52" spans="1:12" ht="15">
      <c r="A52" s="22" t="s">
        <v>152</v>
      </c>
      <c r="B52" s="22" t="s">
        <v>149</v>
      </c>
      <c r="C52" s="22" t="s">
        <v>153</v>
      </c>
      <c r="D52" s="26"/>
      <c r="E52" s="22"/>
      <c r="F52" s="23">
        <v>1</v>
      </c>
      <c r="G52" s="23">
        <v>1132918</v>
      </c>
      <c r="J52" s="20"/>
      <c r="L52" s="20"/>
    </row>
    <row r="53" spans="1:12" ht="15">
      <c r="A53" s="22" t="s">
        <v>134</v>
      </c>
      <c r="B53" s="22" t="s">
        <v>130</v>
      </c>
      <c r="C53" s="22" t="s">
        <v>135</v>
      </c>
      <c r="D53" s="22" t="s">
        <v>137</v>
      </c>
      <c r="E53" s="22" t="s">
        <v>136</v>
      </c>
      <c r="F53" s="23">
        <v>1</v>
      </c>
      <c r="G53" s="23">
        <v>1098454</v>
      </c>
      <c r="J53" s="20" t="str">
        <f t="shared" si="23"/>
        <v>K1,K2,K5 = Pin header, breakable, 1 row, 40-way, vertical</v>
      </c>
      <c r="L53" s="20" t="str">
        <f aca="true" t="shared" si="28" ref="L53">CONCATENATE(E53,IF(ISBLANK(E53),""," = "),A53)</f>
        <v>K1,K2,K5 = Pin header, breakable, 1 row, 40-way, vertical</v>
      </c>
    </row>
    <row r="54" spans="1:12" ht="15">
      <c r="A54" s="22" t="s">
        <v>139</v>
      </c>
      <c r="B54" s="22" t="s">
        <v>130</v>
      </c>
      <c r="C54" s="22" t="s">
        <v>140</v>
      </c>
      <c r="D54" s="22" t="s">
        <v>141</v>
      </c>
      <c r="E54" s="22" t="s">
        <v>56</v>
      </c>
      <c r="F54" s="23">
        <v>1</v>
      </c>
      <c r="G54" s="23">
        <v>1098460</v>
      </c>
      <c r="J54" s="20" t="str">
        <f aca="true" t="shared" si="29" ref="J54">CONCATENATE(E54,IF(ISBLANK(E54),""," = "),A54)</f>
        <v>K4 = Pin header, breakable, 2 rows, 80-way, vertical</v>
      </c>
      <c r="L54" s="20" t="str">
        <f aca="true" t="shared" si="30" ref="L54">CONCATENATE(E54,IF(ISBLANK(E54),""," = "),A54)</f>
        <v>K4 = Pin header, breakable, 2 rows, 80-way, vertical</v>
      </c>
    </row>
    <row r="55" spans="1:12" ht="15">
      <c r="A55" s="22" t="s">
        <v>99</v>
      </c>
      <c r="B55" s="22" t="s">
        <v>100</v>
      </c>
      <c r="C55" s="22" t="s">
        <v>101</v>
      </c>
      <c r="D55" s="22" t="s">
        <v>102</v>
      </c>
      <c r="E55" s="22" t="s">
        <v>138</v>
      </c>
      <c r="F55" s="23">
        <v>1</v>
      </c>
      <c r="G55" s="23">
        <v>9728856</v>
      </c>
      <c r="J55" s="20" t="str">
        <f>CONCATENATE(E55,IF(ISBLANK(E55),""," = "),A55)</f>
        <v>K9 = Pin socket, breakable, 1 row, 36-way, vertical</v>
      </c>
      <c r="L55" s="20" t="str">
        <f>CONCATENATE(E55,IF(ISBLANK(E55),""," = "),A55)</f>
        <v>K9 = Pin socket, breakable, 1 row, 36-way, vertical</v>
      </c>
    </row>
    <row r="56" spans="1:12" ht="15">
      <c r="A56" s="34" t="s">
        <v>147</v>
      </c>
      <c r="B56" s="12" t="s">
        <v>146</v>
      </c>
      <c r="C56" s="12" t="s">
        <v>144</v>
      </c>
      <c r="D56" s="12" t="s">
        <v>145</v>
      </c>
      <c r="E56" s="11" t="s">
        <v>143</v>
      </c>
      <c r="F56" s="19">
        <v>1</v>
      </c>
      <c r="G56" s="13">
        <v>1842268</v>
      </c>
      <c r="J56" s="20" t="str">
        <f>CONCATENATE(E56,IF(ISBLANK(E56),""," = "),A56)</f>
        <v>X1 = 8 MHz, 18 pF</v>
      </c>
      <c r="L56" s="20" t="str">
        <f>CONCATENATE(E56,IF(ISBLANK(E56),""," = "),A56)</f>
        <v>X1 = 8 MHz, 18 pF</v>
      </c>
    </row>
    <row r="57" spans="10:12" ht="15">
      <c r="J57" s="20"/>
      <c r="L57" s="20"/>
    </row>
    <row r="58" ht="15">
      <c r="J58" s="20" t="str">
        <f aca="true" t="shared" si="31" ref="J58:J64">CONCATENATE(E58,IF(ISBLANK(E58),""," = "),A58)</f>
        <v/>
      </c>
    </row>
    <row r="59" ht="15">
      <c r="J59" s="20" t="str">
        <f t="shared" si="31"/>
        <v/>
      </c>
    </row>
    <row r="60" ht="15">
      <c r="J60" s="20" t="str">
        <f t="shared" si="31"/>
        <v/>
      </c>
    </row>
    <row r="61" ht="15">
      <c r="J61" s="20" t="str">
        <f t="shared" si="31"/>
        <v/>
      </c>
    </row>
    <row r="62" spans="1:12" ht="15">
      <c r="A62" s="22"/>
      <c r="B62" s="22"/>
      <c r="C62" s="22"/>
      <c r="D62" s="22"/>
      <c r="E62" s="22"/>
      <c r="F62" s="23">
        <v>1</v>
      </c>
      <c r="G62" s="23"/>
      <c r="J62" s="20"/>
      <c r="L62" s="20"/>
    </row>
    <row r="63" ht="15">
      <c r="J63" s="20" t="str">
        <f t="shared" si="31"/>
        <v/>
      </c>
    </row>
    <row r="64" ht="15">
      <c r="J64" s="20" t="str">
        <f t="shared" si="3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36" t="s">
        <v>11</v>
      </c>
      <c r="B1" s="36"/>
      <c r="C1" s="36"/>
      <c r="D1" s="36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Luc Lemmens</cp:lastModifiedBy>
  <cp:lastPrinted>2009-08-03T09:49:46Z</cp:lastPrinted>
  <dcterms:created xsi:type="dcterms:W3CDTF">2009-05-15T08:53:47Z</dcterms:created>
  <dcterms:modified xsi:type="dcterms:W3CDTF">2015-01-15T08:50:02Z</dcterms:modified>
  <cp:category/>
  <cp:version/>
  <cp:contentType/>
  <cp:contentStatus/>
</cp:coreProperties>
</file>