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'BOM'!$A$1:$I$38</definedName>
  </definedNames>
  <calcPr calcId="145621"/>
</workbook>
</file>

<file path=xl/sharedStrings.xml><?xml version="1.0" encoding="utf-8"?>
<sst xmlns="http://schemas.openxmlformats.org/spreadsheetml/2006/main" count="416" uniqueCount="283">
  <si>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</si>
  <si>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</si>
  <si>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</si>
  <si>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</si>
  <si>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</si>
  <si>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</si>
  <si>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</si>
  <si>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</si>
  <si>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</si>
  <si>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Semiconductor</t>
  </si>
  <si>
    <t>Other</t>
  </si>
  <si>
    <t>DOCUMENT HISTORY</t>
  </si>
  <si>
    <t>Date</t>
  </si>
  <si>
    <t>Rev.</t>
  </si>
  <si>
    <t>Author</t>
  </si>
  <si>
    <t>Qnt</t>
  </si>
  <si>
    <t>RS</t>
  </si>
  <si>
    <t>BOMformul</t>
  </si>
  <si>
    <t>BOM for editors</t>
  </si>
  <si>
    <t>R1</t>
  </si>
  <si>
    <t>Comments</t>
  </si>
  <si>
    <r>
      <t xml:space="preserve">0 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</si>
  <si>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Multicomp</t>
  </si>
  <si>
    <t>MCF 0.25W 0R</t>
  </si>
  <si>
    <t>EPP-70-120</t>
  </si>
  <si>
    <t>R19</t>
  </si>
  <si>
    <t>188-374</t>
  </si>
  <si>
    <r>
      <t xml:space="preserve">10 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</si>
  <si>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MCF 0.25W 10R</t>
  </si>
  <si>
    <t>R7</t>
  </si>
  <si>
    <t>135-702</t>
  </si>
  <si>
    <r>
      <t xml:space="preserve">100 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</si>
  <si>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MCF 0.25W 100R</t>
  </si>
  <si>
    <t>R10</t>
  </si>
  <si>
    <t>135-774</t>
  </si>
  <si>
    <r>
      <t xml:space="preserve">470 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</si>
  <si>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MCF 0.25W 470R</t>
  </si>
  <si>
    <t>R8</t>
  </si>
  <si>
    <t>135-831</t>
  </si>
  <si>
    <r>
      <t>1 k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</si>
  <si>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MCF 0.25W 1K</t>
  </si>
  <si>
    <t>135-847</t>
  </si>
  <si>
    <r>
      <t>3.3 k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</si>
  <si>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MCF 0.25W 3K3</t>
  </si>
  <si>
    <t>R3</t>
  </si>
  <si>
    <t>135-897</t>
  </si>
  <si>
    <r>
      <t>10 k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</si>
  <si>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MCF 0.25W 10K</t>
  </si>
  <si>
    <t>R5,R6,R9</t>
  </si>
  <si>
    <t>135-910</t>
  </si>
  <si>
    <r>
      <t>47 k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</si>
  <si>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MCF 0.25W 47K</t>
  </si>
  <si>
    <t>135-976</t>
  </si>
  <si>
    <r>
      <t>100 k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</si>
  <si>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MCF 0.25W 100K</t>
  </si>
  <si>
    <t>R4</t>
  </si>
  <si>
    <t>135-982</t>
  </si>
  <si>
    <t>22 pF, 50 V, C0G/NP0, 2.5 mm pitch</t>
  </si>
  <si>
    <t>MCCHU5220J5</t>
  </si>
  <si>
    <t>EPP-CNP-250</t>
  </si>
  <si>
    <t>C9,C10</t>
  </si>
  <si>
    <t>537-3634</t>
  </si>
  <si>
    <t>1 µF, 50 V, X7R, 5.08 mm pitch</t>
  </si>
  <si>
    <t>MCRR50105X7RK0050</t>
  </si>
  <si>
    <t>EPP-CNP-508</t>
  </si>
  <si>
    <t>C6</t>
  </si>
  <si>
    <t>721-5265</t>
  </si>
  <si>
    <t>100 nF, 50 V, X7R, 5.08 mm pitch</t>
  </si>
  <si>
    <t>MCRR50104X7RK0050</t>
  </si>
  <si>
    <t>C3,C7,C8</t>
  </si>
  <si>
    <t>537-3707</t>
  </si>
  <si>
    <t>10 nF, 50 V, X7R, 2.54 mm pitch</t>
  </si>
  <si>
    <t>MCRR25103X7RK0050</t>
  </si>
  <si>
    <t>EPP-CNP-254</t>
  </si>
  <si>
    <t>C5</t>
  </si>
  <si>
    <t>736-8827</t>
  </si>
  <si>
    <t>220 nF, 50 V, X7R, 5.08 mm pitch</t>
  </si>
  <si>
    <t>MCRR50224X7RK0050</t>
  </si>
  <si>
    <t>C2</t>
  </si>
  <si>
    <t>537-3915</t>
  </si>
  <si>
    <t>10 µF, 50 V, 2 mm pitch, 5x11 mm</t>
  </si>
  <si>
    <t>MCGPR50V106M5X11</t>
  </si>
  <si>
    <t>EPP-CP-200-500</t>
  </si>
  <si>
    <t>C4</t>
  </si>
  <si>
    <t>228-6874</t>
  </si>
  <si>
    <t>1000 µF, 50 V, 7.5 mm pitch, 16x26 mm</t>
  </si>
  <si>
    <t>MCGPR50V108M16X26</t>
  </si>
  <si>
    <t>EPP-CP-750-1600</t>
  </si>
  <si>
    <t>C1</t>
  </si>
  <si>
    <t>228-7013</t>
  </si>
  <si>
    <t>LED, red, 3 mm</t>
  </si>
  <si>
    <t>MCL034MT</t>
  </si>
  <si>
    <t>EPP-LED-3MM</t>
  </si>
  <si>
    <t>LED1</t>
  </si>
  <si>
    <t>228-5916</t>
  </si>
  <si>
    <t>4 MHz, 18 pF</t>
  </si>
  <si>
    <t>TXC</t>
  </si>
  <si>
    <t>9B-4.000MAAJ-B</t>
  </si>
  <si>
    <t>EPP-HC49</t>
  </si>
  <si>
    <t>X1</t>
  </si>
  <si>
    <t>693-6936</t>
  </si>
  <si>
    <t>BC327, -45 V, -800 mA, 625 mW, hfe=250</t>
  </si>
  <si>
    <t>ON Semiconductor</t>
  </si>
  <si>
    <t>BC327-25ZL1G</t>
  </si>
  <si>
    <t>EPP-TO-92</t>
  </si>
  <si>
    <t>T1</t>
  </si>
  <si>
    <t>463-072</t>
  </si>
  <si>
    <t>BC337, 45 V, 800 mA, 625 mW, hfe=400</t>
  </si>
  <si>
    <t>Fairchild Semiconductor</t>
  </si>
  <si>
    <t>BC337-25</t>
  </si>
  <si>
    <t>T2</t>
  </si>
  <si>
    <t>625-4966</t>
  </si>
  <si>
    <t>BD139</t>
  </si>
  <si>
    <t>STMicroelectronics</t>
  </si>
  <si>
    <t>BD139-16 NPN Bipolar Transistor, 3 A 80 V HFE:100 Power, 3-Pin </t>
  </si>
  <si>
    <t>SOT-32</t>
  </si>
  <si>
    <t>T3</t>
  </si>
  <si>
    <t>686-8063</t>
  </si>
  <si>
    <t>MC7805, 5 V, 1 A</t>
  </si>
  <si>
    <t>MC7805CTG</t>
  </si>
  <si>
    <t>EPP-TO-220-x</t>
  </si>
  <si>
    <t>IC1</t>
  </si>
  <si>
    <t>516-4799</t>
  </si>
  <si>
    <t>QAM-RX2-433</t>
  </si>
  <si>
    <t>quasar</t>
  </si>
  <si>
    <t>Telemetry Module QAM-RX2 433, Receiver 315 MHz, 433.92 MHz, AM, 5V dc</t>
  </si>
  <si>
    <t>RX_MID_3V</t>
  </si>
  <si>
    <t>IC2</t>
  </si>
  <si>
    <t>617-2044</t>
  </si>
  <si>
    <t>HT12D</t>
  </si>
  <si>
    <t>holtek</t>
  </si>
  <si>
    <t>HT12D  IC, REMOTE CONTROL DECODER, DIP18</t>
  </si>
  <si>
    <t>IC3</t>
  </si>
  <si>
    <t>854-116</t>
  </si>
  <si>
    <t>texas instruments</t>
  </si>
  <si>
    <t>CD4093BE  IC, 4000 CMOS, 4093, DIP14, 18V</t>
  </si>
  <si>
    <t>IC4</t>
  </si>
  <si>
    <t>527-867</t>
  </si>
  <si>
    <t>PIC16F873A</t>
  </si>
  <si>
    <t>microchip</t>
  </si>
  <si>
    <t>PIC16F873A-I/SP  MCU, 8BIT, PIC16, 20MHZ, NDIP-28</t>
  </si>
  <si>
    <t>IC5</t>
  </si>
  <si>
    <t>467-1527</t>
  </si>
  <si>
    <t>Lumberg</t>
  </si>
  <si>
    <t>NEB 21 R</t>
  </si>
  <si>
    <t>EPP-DC-195</t>
  </si>
  <si>
    <t>K1</t>
  </si>
  <si>
    <t>505-1609</t>
  </si>
  <si>
    <t>IC socket, DIP-14</t>
  </si>
  <si>
    <t>2227MC-14-03-10-F1</t>
  </si>
  <si>
    <t>EPP-IC-SOCKET</t>
  </si>
  <si>
    <t>n/a</t>
  </si>
  <si>
    <t>702-0676</t>
  </si>
  <si>
    <t>TE Connectivity</t>
  </si>
  <si>
    <t>3x dip6 for use as dip18 socket</t>
  </si>
  <si>
    <t>IC socket, DIP-28, narrow</t>
  </si>
  <si>
    <t>2227MC-28-03-05-F1</t>
  </si>
  <si>
    <t>702-2726</t>
  </si>
  <si>
    <t>boxed header 2x5</t>
  </si>
  <si>
    <t>wurth elektronik</t>
  </si>
  <si>
    <t>boxed_header_2x5</t>
  </si>
  <si>
    <t>K2</t>
  </si>
  <si>
    <t>771-8363</t>
  </si>
  <si>
    <t>connector receptable 2X5</t>
  </si>
  <si>
    <t>EPP-SIL-F-XXX-V</t>
  </si>
  <si>
    <t>K3</t>
  </si>
  <si>
    <t>Switch, DIP, 8-way, 24 V, 100 mA</t>
  </si>
  <si>
    <t>ADE0804</t>
  </si>
  <si>
    <t>EPP-S-DIP8</t>
  </si>
  <si>
    <t>639-3049</t>
  </si>
  <si>
    <t>Switch, toggle, SPDT, 20 V, 0.4 VA</t>
  </si>
  <si>
    <t>A101SYCB04</t>
  </si>
  <si>
    <t>EPP-S-TOGGLE-SPDT</t>
  </si>
  <si>
    <t>S3</t>
  </si>
  <si>
    <t>787-4855</t>
  </si>
  <si>
    <t>Switch, tactile, 24 VDC, 50 mA, 6x6 mm</t>
  </si>
  <si>
    <t>FSMRA2JH</t>
  </si>
  <si>
    <t>VERT_TACT_SWITCH</t>
  </si>
  <si>
    <t>S2</t>
  </si>
  <si>
    <t>479-1520</t>
  </si>
  <si>
    <t>1591 ABS enclosure, 122,45 x 95,9 x 35,25</t>
  </si>
  <si>
    <t>Hammond</t>
  </si>
  <si>
    <t>1591XXgSBK</t>
  </si>
  <si>
    <t>818-0498</t>
  </si>
  <si>
    <r>
      <t>2.2 M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</si>
  <si>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MCF 0.25W 2M2</t>
  </si>
  <si>
    <t>136-092</t>
  </si>
  <si>
    <r>
      <t>1 M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</si>
  <si>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MCF 0.25W 1M</t>
  </si>
  <si>
    <t>136-058</t>
  </si>
  <si>
    <t>HT12E</t>
  </si>
  <si>
    <t>HT12E  IC, REMOTE CONTROL ENCODER, DIP18</t>
  </si>
  <si>
    <t>854-100</t>
  </si>
  <si>
    <t>QAM-TX1</t>
  </si>
  <si>
    <t>QAM-TX1, Transmitter 433.92 MHz, AM, 1.5 </t>
  </si>
  <si>
    <t>617-2072</t>
  </si>
  <si>
    <t>IC socket, DIP-18</t>
  </si>
  <si>
    <t>2227MC-20-03-07-F1</t>
  </si>
  <si>
    <t>542-3565</t>
  </si>
  <si>
    <t>CR2032 battery holder</t>
  </si>
  <si>
    <t>CH25-2032LF</t>
  </si>
  <si>
    <t>CR2032_BAT-HOLDER</t>
  </si>
  <si>
    <t>1591XXLBK ENCLOSURE</t>
  </si>
  <si>
    <t>1591XXLBK 87 x 57 x 36 mm</t>
  </si>
  <si>
    <t>773-3145</t>
  </si>
  <si>
    <t>CR2032 battery</t>
  </si>
  <si>
    <t>coin button battery 3V</t>
  </si>
  <si>
    <t>597-201</t>
  </si>
  <si>
    <t>IC8</t>
  </si>
  <si>
    <t>IC7</t>
  </si>
  <si>
    <t>T4,T5</t>
  </si>
  <si>
    <t>LED2</t>
  </si>
  <si>
    <t>R24</t>
  </si>
  <si>
    <t>R20</t>
  </si>
  <si>
    <t>R23</t>
  </si>
  <si>
    <t>C11</t>
  </si>
  <si>
    <t>S1</t>
  </si>
  <si>
    <t>4-103322-2</t>
  </si>
  <si>
    <t>681-2067</t>
  </si>
  <si>
    <t>K8</t>
  </si>
  <si>
    <t>T6, T7</t>
  </si>
  <si>
    <t>R21, R22</t>
  </si>
  <si>
    <r>
      <t xml:space="preserve">220 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</si>
  <si>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MCF 0.25W 220R</t>
  </si>
  <si>
    <t>1N4148, 100 V, 200 mA, 4 ns</t>
  </si>
  <si>
    <t>NXP</t>
  </si>
  <si>
    <t>1N4148</t>
  </si>
  <si>
    <t>EPP-DO-35-x</t>
  </si>
  <si>
    <t>544-3480</t>
  </si>
  <si>
    <t>D = 1N4148, 100 V, 200 mA, 4 ns</t>
  </si>
  <si>
    <t>D1</t>
  </si>
  <si>
    <t>at least one connection to the ground has to be made and needs to be the same port as K8. A jumper can be used, but the pads can be soldered (to the ground)</t>
  </si>
  <si>
    <t>at least one connection to the ground has to be made and needs to be the same port as K7. A jumper can be used, but the pads can be soldered (to the ground)</t>
  </si>
  <si>
    <t>3M</t>
  </si>
  <si>
    <t>7810-0000PR</t>
  </si>
  <si>
    <t>502-8952</t>
  </si>
  <si>
    <t>10 way ribbon cable to K3. beware of the polarisation</t>
  </si>
  <si>
    <t>10 way ribbon cable to K2. beware of the polarisation</t>
  </si>
  <si>
    <t>1-390261-5</t>
  </si>
  <si>
    <t>IC-SOCKET</t>
  </si>
  <si>
    <t>612-8182</t>
  </si>
  <si>
    <t>36mm 1W speaker</t>
  </si>
  <si>
    <t>kingstate</t>
  </si>
  <si>
    <t>KDMG36008-10B</t>
  </si>
  <si>
    <t>754-2090</t>
  </si>
  <si>
    <t>wire 17cm</t>
  </si>
  <si>
    <t>ANT1</t>
  </si>
  <si>
    <t>ANT2</t>
  </si>
  <si>
    <t>K4</t>
  </si>
  <si>
    <t>Terminal block 5.08 mm, 2-way, 630 V</t>
  </si>
  <si>
    <t>Phoenix Contact</t>
  </si>
  <si>
    <t>MKDSN 1,5/2-5,08</t>
  </si>
  <si>
    <t>EPP-TB-508-2</t>
  </si>
  <si>
    <t>193-0586</t>
  </si>
  <si>
    <t xml:space="preserve"> with wire to speaker</t>
  </si>
  <si>
    <t>4-103321-8</t>
  </si>
  <si>
    <t>681-2058</t>
  </si>
  <si>
    <t>Fisher Elektronik</t>
  </si>
  <si>
    <t>BL1.36Z</t>
  </si>
  <si>
    <t>K6</t>
  </si>
  <si>
    <t>K5</t>
  </si>
  <si>
    <t>can be replaced with wires to connect to K6</t>
  </si>
  <si>
    <t>can be replaced with wires to connect to K5</t>
  </si>
  <si>
    <t>S6 (see comment)</t>
  </si>
  <si>
    <t>S6</t>
  </si>
  <si>
    <t>this switch is a pcb and will be delivered together with the main boards. This can be replaced with a regular switch if desired.</t>
  </si>
  <si>
    <t>DC barrel jack, 1.95 mm pin, 12 V, 3 A</t>
  </si>
  <si>
    <t>Pin header, breakable, 2 rows, 8-way, vertical</t>
  </si>
  <si>
    <t>4093N</t>
  </si>
  <si>
    <t>QAM-TX1-433</t>
  </si>
  <si>
    <t>Pin header, breakable, 1 row, 2-way, vertical</t>
  </si>
  <si>
    <t>Pin socket, breakable, 1 row, 2-way, vertical</t>
  </si>
  <si>
    <t>EPP-SIL-F-2-V</t>
  </si>
  <si>
    <t>EPP-SIL-M-2-V</t>
  </si>
  <si>
    <t>EPP-DIL-M-8-V</t>
  </si>
  <si>
    <t>BAT1</t>
  </si>
  <si>
    <t>BOM::140256-1::progammable musical doorbell (receiver)::v1.1</t>
  </si>
  <si>
    <t>BOM::140256-3::programmable musical doorbell (transmitter)::v1.1</t>
  </si>
  <si>
    <t>BOM::140256-2::programmable musical doorbell (programmer)::v1.1</t>
  </si>
  <si>
    <t>1 kΩ, carbon film, 5%, 0.25W, 250V</t>
  </si>
  <si>
    <t>R11, R12, R13, R14, R15, R16, R17, R18</t>
  </si>
  <si>
    <t>R2</t>
  </si>
  <si>
    <t>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</si>
</sst>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10"/>
      <name val="Calibri"/>
      <family val="2"/>
    </font>
    <font>
      <u val="single"/>
      <sz val="10"/>
      <color theme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0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0" fontId="3" fillId="3" borderId="0" xfId="0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/>
    <xf numFmtId="0" fontId="9" fillId="0" borderId="0" xfId="0" applyFont="1" applyAlignment="1">
      <alignment vertical="center"/>
    </xf>
    <xf numFmtId="0" fontId="3" fillId="4" borderId="0" xfId="0" applyFont="1" applyFill="1"/>
    <xf numFmtId="0" fontId="0" fillId="0" borderId="0" xfId="0" applyFont="1" applyAlignment="1">
      <alignment horizontal="right" vertical="center"/>
    </xf>
    <xf numFmtId="0" fontId="0" fillId="0" borderId="0" xfId="0"/>
    <xf numFmtId="49" fontId="0" fillId="0" borderId="0" xfId="0" applyNumberFormat="1" applyFont="1"/>
    <xf numFmtId="0" fontId="0" fillId="0" borderId="0" xfId="0" applyFont="1"/>
    <xf numFmtId="49" fontId="3" fillId="3" borderId="0" xfId="0" applyNumberFormat="1" applyFont="1" applyFill="1"/>
    <xf numFmtId="0" fontId="3" fillId="3" borderId="0" xfId="0" applyFont="1" applyFill="1"/>
    <xf numFmtId="0" fontId="9" fillId="0" borderId="0" xfId="0" applyFont="1" applyAlignment="1">
      <alignment vertical="center"/>
    </xf>
    <xf numFmtId="0" fontId="9" fillId="5" borderId="0" xfId="0" applyFont="1" applyFill="1" applyAlignment="1">
      <alignment vertical="center"/>
    </xf>
    <xf numFmtId="49" fontId="4" fillId="0" borderId="0" xfId="0" applyNumberFormat="1" applyFont="1" applyFill="1"/>
    <xf numFmtId="0" fontId="4" fillId="0" borderId="0" xfId="0" applyFont="1" applyFill="1"/>
    <xf numFmtId="0" fontId="0" fillId="0" borderId="0" xfId="0" applyFont="1" applyFill="1"/>
    <xf numFmtId="0" fontId="0" fillId="0" borderId="0" xfId="0" applyFont="1" applyAlignment="1">
      <alignment vertical="center" wrapText="1"/>
    </xf>
    <xf numFmtId="0" fontId="0" fillId="0" borderId="0" xfId="20" applyFont="1"/>
    <xf numFmtId="0" fontId="0" fillId="0" borderId="0" xfId="0" applyFont="1" applyAlignment="1">
      <alignment horizontal="left" vertical="center"/>
    </xf>
    <xf numFmtId="0" fontId="0" fillId="0" borderId="0" xfId="0" applyFont="1"/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0" fontId="9" fillId="0" borderId="0" xfId="0" applyFont="1" applyAlignment="1">
      <alignment vertical="center"/>
    </xf>
    <xf numFmtId="49" fontId="3" fillId="4" borderId="0" xfId="0" applyNumberFormat="1" applyFont="1" applyFill="1"/>
    <xf numFmtId="0" fontId="3" fillId="4" borderId="0" xfId="0" applyFont="1" applyFill="1"/>
    <xf numFmtId="0" fontId="9" fillId="5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/>
    <xf numFmtId="49" fontId="0" fillId="0" borderId="0" xfId="0" applyNumberFormat="1" applyFont="1"/>
    <xf numFmtId="49" fontId="4" fillId="0" borderId="0" xfId="0" applyNumberFormat="1" applyFont="1" applyFill="1"/>
    <xf numFmtId="0" fontId="4" fillId="0" borderId="0" xfId="0" applyFont="1" applyFill="1"/>
    <xf numFmtId="0" fontId="0" fillId="0" borderId="0" xfId="0" applyNumberFormat="1" applyFont="1"/>
    <xf numFmtId="0" fontId="9" fillId="0" borderId="0" xfId="0" applyFont="1" applyAlignment="1">
      <alignment vertical="center"/>
    </xf>
    <xf numFmtId="0" fontId="0" fillId="0" borderId="0" xfId="0"/>
    <xf numFmtId="49" fontId="0" fillId="0" borderId="0" xfId="0" applyNumberFormat="1" applyFont="1"/>
    <xf numFmtId="0" fontId="0" fillId="0" borderId="0" xfId="0" applyFont="1"/>
    <xf numFmtId="49" fontId="4" fillId="0" borderId="0" xfId="0" applyNumberFormat="1" applyFont="1" applyFill="1"/>
    <xf numFmtId="0" fontId="4" fillId="0" borderId="0" xfId="0" applyFont="1" applyFill="1"/>
    <xf numFmtId="0" fontId="0" fillId="0" borderId="0" xfId="0" applyNumberFormat="1" applyFont="1"/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9" fillId="0" borderId="0" xfId="0" applyFont="1" applyAlignment="1">
      <alignment vertical="center"/>
    </xf>
    <xf numFmtId="0" fontId="0" fillId="0" borderId="0" xfId="0"/>
    <xf numFmtId="0" fontId="0" fillId="0" borderId="0" xfId="0" applyFont="1"/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9" fillId="0" borderId="0" xfId="0" applyFont="1" applyAlignment="1">
      <alignment vertical="center"/>
    </xf>
    <xf numFmtId="0" fontId="0" fillId="0" borderId="0" xfId="0"/>
    <xf numFmtId="49" fontId="0" fillId="0" borderId="0" xfId="0" applyNumberFormat="1" applyFont="1"/>
    <xf numFmtId="0" fontId="0" fillId="0" borderId="0" xfId="0" applyFont="1"/>
    <xf numFmtId="49" fontId="4" fillId="0" borderId="0" xfId="0" applyNumberFormat="1" applyFont="1" applyFill="1"/>
    <xf numFmtId="0" fontId="0" fillId="0" borderId="0" xfId="0" applyFont="1" applyFill="1"/>
    <xf numFmtId="49" fontId="1" fillId="2" borderId="0" xfId="0" applyNumberFormat="1" applyFont="1" applyFill="1" applyAlignment="1">
      <alignment horizontal="left"/>
    </xf>
    <xf numFmtId="0" fontId="5" fillId="6" borderId="3" xfId="0" applyFont="1" applyFill="1" applyBorder="1" applyAlignment="1">
      <alignment vertical="top" wrapText="1"/>
    </xf>
    <xf numFmtId="49" fontId="0" fillId="7" borderId="0" xfId="0" applyNumberFormat="1" applyFont="1" applyFill="1"/>
    <xf numFmtId="49" fontId="4" fillId="7" borderId="0" xfId="0" applyNumberFormat="1" applyFont="1" applyFill="1"/>
    <xf numFmtId="0" fontId="0" fillId="7" borderId="0" xfId="0" applyFont="1" applyFill="1" applyAlignment="1">
      <alignment vertical="center" wrapText="1"/>
    </xf>
    <xf numFmtId="49" fontId="0" fillId="7" borderId="0" xfId="0" applyNumberFormat="1" applyFont="1" applyFill="1" applyBorder="1"/>
    <xf numFmtId="0" fontId="0" fillId="5" borderId="0" xfId="0" applyFont="1" applyFill="1"/>
    <xf numFmtId="0" fontId="0" fillId="5" borderId="0" xfId="0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l.rs-online.com/web/b/stmicroelectronics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8"/>
  <sheetViews>
    <sheetView tabSelected="1" workbookViewId="0" topLeftCell="A1">
      <selection activeCell="E42" sqref="E42"/>
    </sheetView>
  </sheetViews>
  <sheetFormatPr defaultColWidth="11.57421875" defaultRowHeight="12.75"/>
  <cols>
    <col min="1" max="1" width="39.140625" style="1" bestFit="1" customWidth="1"/>
    <col min="2" max="2" width="22.28125" style="1" customWidth="1"/>
    <col min="3" max="3" width="66.00390625" style="1" customWidth="1"/>
    <col min="4" max="4" width="20.8515625" style="1" customWidth="1"/>
    <col min="5" max="5" width="35.8515625" style="1" bestFit="1" customWidth="1"/>
    <col min="6" max="6" width="6.00390625" style="2" bestFit="1" customWidth="1"/>
    <col min="7" max="7" width="10.28125" style="2" bestFit="1" customWidth="1"/>
    <col min="8" max="9" width="11.57421875" style="2" customWidth="1"/>
    <col min="10" max="10" width="19.140625" style="2" customWidth="1"/>
    <col min="11" max="11" width="55.00390625" style="2" customWidth="1"/>
    <col min="12" max="12" width="82.7109375" style="2" customWidth="1"/>
    <col min="13" max="16384" width="11.57421875" style="2" customWidth="1"/>
  </cols>
  <sheetData>
    <row r="1" spans="1:13" s="3" customFormat="1" ht="20.25" customHeight="1">
      <c r="A1" s="72" t="s">
        <v>276</v>
      </c>
      <c r="B1" s="72"/>
      <c r="C1" s="72"/>
      <c r="D1" s="72"/>
      <c r="E1" s="72"/>
      <c r="F1" s="72"/>
      <c r="G1" s="32"/>
      <c r="H1" s="32"/>
      <c r="I1" s="32"/>
      <c r="J1" s="32"/>
      <c r="K1" s="32"/>
      <c r="L1" s="41"/>
      <c r="M1" s="32"/>
    </row>
    <row r="2" spans="1:13" s="3" customFormat="1" ht="20.25" customHeigh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2" t="s">
        <v>15</v>
      </c>
      <c r="G2" s="32" t="s">
        <v>5</v>
      </c>
      <c r="H2" s="32" t="s">
        <v>6</v>
      </c>
      <c r="I2" s="32" t="s">
        <v>16</v>
      </c>
      <c r="J2" s="32"/>
      <c r="K2" s="32" t="s">
        <v>17</v>
      </c>
      <c r="L2" s="40" t="s">
        <v>20</v>
      </c>
      <c r="M2" s="40" t="s">
        <v>18</v>
      </c>
    </row>
    <row r="3" spans="1:13" s="13" customFormat="1" ht="15" customHeight="1">
      <c r="A3" s="37" t="s">
        <v>7</v>
      </c>
      <c r="B3" s="37"/>
      <c r="C3" s="37"/>
      <c r="D3" s="37"/>
      <c r="E3" s="37"/>
      <c r="F3" s="38">
        <f>SUM(F4:F12)</f>
        <v>11</v>
      </c>
      <c r="G3" s="38"/>
      <c r="H3" s="38"/>
      <c r="I3" s="38"/>
      <c r="J3" s="38"/>
      <c r="K3" s="39" t="s">
        <v>7</v>
      </c>
      <c r="L3" s="38"/>
      <c r="M3" s="38"/>
    </row>
    <row r="4" spans="1:13" ht="15" customHeight="1">
      <c r="A4" s="74" t="s">
        <v>21</v>
      </c>
      <c r="B4" s="30" t="s">
        <v>22</v>
      </c>
      <c r="C4" s="29" t="s">
        <v>23</v>
      </c>
      <c r="D4" s="30" t="s">
        <v>24</v>
      </c>
      <c r="E4" s="30" t="s">
        <v>25</v>
      </c>
      <c r="F4" s="29">
        <v>1</v>
      </c>
      <c r="G4" s="31">
        <v>9339027</v>
      </c>
      <c r="H4" s="29"/>
      <c r="I4" s="31" t="s">
        <v>26</v>
      </c>
      <c r="J4" s="29"/>
      <c r="K4" s="50" t="str">
        <f aca="true" t="shared" si="0" ref="K4:K12">CONCATENATE(CONCATENATE($E4,IF(ISBLANK($E4),""," = "),$A4),IF(ISBLANK($J4),"",", "),$J4)</f>
        <v>R19 = 0 Ω, carbon film, 5%, 0.25W, 250V</v>
      </c>
      <c r="L4" s="29"/>
      <c r="M4" s="36"/>
    </row>
    <row r="5" spans="1:13" ht="15" customHeight="1">
      <c r="A5" s="74" t="s">
        <v>27</v>
      </c>
      <c r="B5" s="30" t="s">
        <v>22</v>
      </c>
      <c r="C5" s="29" t="s">
        <v>28</v>
      </c>
      <c r="D5" s="30" t="s">
        <v>24</v>
      </c>
      <c r="E5" s="30" t="s">
        <v>29</v>
      </c>
      <c r="F5" s="29">
        <v>1</v>
      </c>
      <c r="G5" s="31">
        <v>9339035</v>
      </c>
      <c r="H5" s="29"/>
      <c r="I5" s="31" t="s">
        <v>30</v>
      </c>
      <c r="J5" s="29"/>
      <c r="K5" s="50" t="str">
        <f t="shared" si="0"/>
        <v>R7 = 10 Ω, carbon film, 5%, 0.25W, 250V</v>
      </c>
      <c r="L5" s="29"/>
      <c r="M5" s="29"/>
    </row>
    <row r="6" spans="1:13" ht="15" customHeight="1">
      <c r="A6" s="74" t="s">
        <v>31</v>
      </c>
      <c r="B6" s="30" t="s">
        <v>22</v>
      </c>
      <c r="C6" s="29" t="s">
        <v>32</v>
      </c>
      <c r="D6" s="30" t="s">
        <v>24</v>
      </c>
      <c r="E6" s="30" t="s">
        <v>33</v>
      </c>
      <c r="F6" s="29">
        <v>1</v>
      </c>
      <c r="G6" s="31">
        <v>9339043</v>
      </c>
      <c r="H6" s="29"/>
      <c r="I6" s="31" t="s">
        <v>34</v>
      </c>
      <c r="J6" s="29"/>
      <c r="K6" s="50" t="str">
        <f t="shared" si="0"/>
        <v>R10 = 100 Ω, carbon film, 5%, 0.25W, 250V</v>
      </c>
      <c r="L6" s="29"/>
      <c r="M6" s="29"/>
    </row>
    <row r="7" spans="1:13" ht="15" customHeight="1">
      <c r="A7" s="74" t="s">
        <v>35</v>
      </c>
      <c r="B7" s="30" t="s">
        <v>22</v>
      </c>
      <c r="C7" s="29" t="s">
        <v>36</v>
      </c>
      <c r="D7" s="30" t="s">
        <v>24</v>
      </c>
      <c r="E7" s="30" t="s">
        <v>37</v>
      </c>
      <c r="F7" s="29">
        <v>1</v>
      </c>
      <c r="G7" s="31">
        <v>9339531</v>
      </c>
      <c r="H7" s="29"/>
      <c r="I7" s="31" t="s">
        <v>38</v>
      </c>
      <c r="J7" s="29"/>
      <c r="K7" s="50" t="str">
        <f t="shared" si="0"/>
        <v>R8 = 470 Ω, carbon film, 5%, 0.25W, 250V</v>
      </c>
      <c r="L7" s="29"/>
      <c r="M7" s="29"/>
    </row>
    <row r="8" spans="1:13" s="13" customFormat="1" ht="15" customHeight="1">
      <c r="A8" s="74" t="s">
        <v>39</v>
      </c>
      <c r="B8" s="30" t="s">
        <v>22</v>
      </c>
      <c r="C8" s="29" t="s">
        <v>40</v>
      </c>
      <c r="D8" s="30" t="s">
        <v>24</v>
      </c>
      <c r="E8" s="30" t="s">
        <v>281</v>
      </c>
      <c r="F8" s="29">
        <v>1</v>
      </c>
      <c r="G8" s="31">
        <v>9339051</v>
      </c>
      <c r="H8" s="29"/>
      <c r="I8" s="31" t="s">
        <v>41</v>
      </c>
      <c r="J8" s="31"/>
      <c r="K8" s="50" t="str">
        <f t="shared" si="0"/>
        <v>R2 = 1 kΩ, carbon film, 5%, 0.25W, 250V</v>
      </c>
      <c r="L8" s="31"/>
      <c r="M8" s="31"/>
    </row>
    <row r="9" spans="1:13" ht="15" customHeight="1">
      <c r="A9" s="74" t="s">
        <v>42</v>
      </c>
      <c r="B9" s="30" t="s">
        <v>22</v>
      </c>
      <c r="C9" s="29" t="s">
        <v>43</v>
      </c>
      <c r="D9" s="30" t="s">
        <v>24</v>
      </c>
      <c r="E9" s="30" t="s">
        <v>44</v>
      </c>
      <c r="F9" s="29">
        <v>1</v>
      </c>
      <c r="G9" s="31">
        <v>9339426</v>
      </c>
      <c r="H9" s="29"/>
      <c r="I9" s="31" t="s">
        <v>45</v>
      </c>
      <c r="J9" s="31"/>
      <c r="K9" s="50" t="str">
        <f t="shared" si="0"/>
        <v>R3 = 3.3 kΩ, carbon film, 5%, 0.25W, 250V</v>
      </c>
      <c r="L9" s="31"/>
      <c r="M9" s="31"/>
    </row>
    <row r="10" spans="1:13" ht="15" customHeight="1">
      <c r="A10" s="74" t="s">
        <v>46</v>
      </c>
      <c r="B10" s="30" t="s">
        <v>22</v>
      </c>
      <c r="C10" s="29" t="s">
        <v>47</v>
      </c>
      <c r="D10" s="30" t="s">
        <v>24</v>
      </c>
      <c r="E10" s="30" t="s">
        <v>48</v>
      </c>
      <c r="F10" s="29">
        <v>3</v>
      </c>
      <c r="G10" s="31">
        <v>9339060</v>
      </c>
      <c r="H10" s="29"/>
      <c r="I10" s="31" t="s">
        <v>49</v>
      </c>
      <c r="J10" s="31"/>
      <c r="K10" s="50" t="str">
        <f t="shared" si="0"/>
        <v>R5,R6,R9 = 10 kΩ, carbon film, 5%, 0.25W, 250V</v>
      </c>
      <c r="L10" s="31"/>
      <c r="M10" s="31"/>
    </row>
    <row r="11" spans="1:13" s="4" customFormat="1" ht="15" customHeight="1">
      <c r="A11" s="74" t="s">
        <v>50</v>
      </c>
      <c r="B11" s="30" t="s">
        <v>22</v>
      </c>
      <c r="C11" s="29" t="s">
        <v>51</v>
      </c>
      <c r="D11" s="30" t="s">
        <v>24</v>
      </c>
      <c r="E11" s="30" t="s">
        <v>19</v>
      </c>
      <c r="F11" s="29">
        <v>1</v>
      </c>
      <c r="G11" s="31">
        <v>9339558</v>
      </c>
      <c r="H11" s="29"/>
      <c r="I11" s="31" t="s">
        <v>52</v>
      </c>
      <c r="J11" s="31"/>
      <c r="K11" s="50" t="str">
        <f t="shared" si="0"/>
        <v>R1 = 47 kΩ, carbon film, 5%, 0.25W, 250V</v>
      </c>
      <c r="L11" s="31"/>
      <c r="M11" s="31"/>
    </row>
    <row r="12" spans="1:13" ht="15" customHeight="1">
      <c r="A12" s="74" t="s">
        <v>53</v>
      </c>
      <c r="B12" s="30" t="s">
        <v>22</v>
      </c>
      <c r="C12" s="29" t="s">
        <v>54</v>
      </c>
      <c r="D12" s="30" t="s">
        <v>24</v>
      </c>
      <c r="E12" s="30" t="s">
        <v>55</v>
      </c>
      <c r="F12" s="29">
        <v>1</v>
      </c>
      <c r="G12" s="31">
        <v>9339078</v>
      </c>
      <c r="H12" s="29"/>
      <c r="I12" s="31" t="s">
        <v>56</v>
      </c>
      <c r="J12" s="31"/>
      <c r="K12" s="50" t="str">
        <f t="shared" si="0"/>
        <v>R4 = 100 kΩ, carbon film, 5%, 0.25W, 250V</v>
      </c>
      <c r="L12" s="31"/>
      <c r="M12" s="31"/>
    </row>
    <row r="13" spans="1:13" ht="15" customHeight="1">
      <c r="A13" s="37" t="s">
        <v>8</v>
      </c>
      <c r="B13" s="37"/>
      <c r="C13" s="37"/>
      <c r="D13" s="37"/>
      <c r="E13" s="37"/>
      <c r="F13" s="38">
        <f>SUM(F14:F20)</f>
        <v>10</v>
      </c>
      <c r="G13" s="38"/>
      <c r="H13" s="38"/>
      <c r="I13" s="38"/>
      <c r="J13" s="38"/>
      <c r="K13" s="39" t="s">
        <v>8</v>
      </c>
      <c r="L13" s="38"/>
      <c r="M13" s="38"/>
    </row>
    <row r="14" spans="1:13" s="4" customFormat="1" ht="15" customHeight="1">
      <c r="A14" s="74" t="s">
        <v>57</v>
      </c>
      <c r="B14" s="30" t="s">
        <v>22</v>
      </c>
      <c r="C14" s="30" t="s">
        <v>58</v>
      </c>
      <c r="D14" s="30" t="s">
        <v>59</v>
      </c>
      <c r="E14" s="30" t="s">
        <v>60</v>
      </c>
      <c r="F14" s="29">
        <v>2</v>
      </c>
      <c r="G14" s="31">
        <v>9411674</v>
      </c>
      <c r="H14" s="29"/>
      <c r="I14" s="31" t="s">
        <v>61</v>
      </c>
      <c r="J14" s="29"/>
      <c r="K14" s="50" t="str">
        <f aca="true" t="shared" si="1" ref="K14:K20">CONCATENATE(CONCATENATE($E14,IF(ISBLANK($E14),""," = "),$A14),IF(ISBLANK($J14),"",", "),$J14)</f>
        <v>C9,C10 = 22 pF, 50 V, C0G/NP0, 2.5 mm pitch</v>
      </c>
      <c r="L14" s="29"/>
      <c r="M14" s="29"/>
    </row>
    <row r="15" spans="1:13" ht="15" customHeight="1">
      <c r="A15" s="74" t="s">
        <v>62</v>
      </c>
      <c r="B15" s="30" t="s">
        <v>22</v>
      </c>
      <c r="C15" s="30" t="s">
        <v>63</v>
      </c>
      <c r="D15" s="30" t="s">
        <v>64</v>
      </c>
      <c r="E15" s="30" t="s">
        <v>65</v>
      </c>
      <c r="F15" s="29">
        <v>1</v>
      </c>
      <c r="G15" s="31">
        <v>1216443</v>
      </c>
      <c r="H15" s="29"/>
      <c r="I15" s="31" t="s">
        <v>66</v>
      </c>
      <c r="J15" s="31"/>
      <c r="K15" s="50" t="str">
        <f t="shared" si="1"/>
        <v>C6 = 1 µF, 50 V, X7R, 5.08 mm pitch</v>
      </c>
      <c r="L15" s="31"/>
      <c r="M15" s="31"/>
    </row>
    <row r="16" spans="1:13" ht="15" customHeight="1">
      <c r="A16" s="74" t="s">
        <v>67</v>
      </c>
      <c r="B16" s="30" t="s">
        <v>22</v>
      </c>
      <c r="C16" s="30" t="s">
        <v>68</v>
      </c>
      <c r="D16" s="30" t="s">
        <v>64</v>
      </c>
      <c r="E16" s="30" t="s">
        <v>69</v>
      </c>
      <c r="F16" s="29">
        <v>3</v>
      </c>
      <c r="G16" s="31">
        <v>1216440</v>
      </c>
      <c r="H16" s="29"/>
      <c r="I16" s="31" t="s">
        <v>70</v>
      </c>
      <c r="J16" s="31"/>
      <c r="K16" s="50" t="str">
        <f t="shared" si="1"/>
        <v>C3,C7,C8 = 100 nF, 50 V, X7R, 5.08 mm pitch</v>
      </c>
      <c r="L16" s="31"/>
      <c r="M16" s="31"/>
    </row>
    <row r="17" spans="1:12" s="4" customFormat="1" ht="15" customHeight="1">
      <c r="A17" s="74" t="s">
        <v>71</v>
      </c>
      <c r="B17" s="30" t="s">
        <v>22</v>
      </c>
      <c r="C17" s="30" t="s">
        <v>72</v>
      </c>
      <c r="D17" s="30" t="s">
        <v>73</v>
      </c>
      <c r="E17" s="30" t="s">
        <v>74</v>
      </c>
      <c r="F17" s="29">
        <v>1</v>
      </c>
      <c r="G17" s="31">
        <v>1216435</v>
      </c>
      <c r="H17" s="29"/>
      <c r="I17" s="31" t="s">
        <v>75</v>
      </c>
      <c r="J17" s="31"/>
      <c r="K17" s="50" t="str">
        <f t="shared" si="1"/>
        <v>C5 = 10 nF, 50 V, X7R, 2.54 mm pitch</v>
      </c>
      <c r="L17" s="31"/>
    </row>
    <row r="18" spans="1:12" ht="15" customHeight="1">
      <c r="A18" s="74" t="s">
        <v>76</v>
      </c>
      <c r="B18" s="30" t="s">
        <v>22</v>
      </c>
      <c r="C18" s="30" t="s">
        <v>77</v>
      </c>
      <c r="D18" s="30" t="s">
        <v>64</v>
      </c>
      <c r="E18" s="30" t="s">
        <v>78</v>
      </c>
      <c r="F18" s="29">
        <v>1</v>
      </c>
      <c r="G18" s="31">
        <v>1216441</v>
      </c>
      <c r="H18" s="29"/>
      <c r="I18" s="31" t="s">
        <v>79</v>
      </c>
      <c r="J18" s="29"/>
      <c r="K18" s="50" t="str">
        <f t="shared" si="1"/>
        <v>C2 = 220 nF, 50 V, X7R, 5.08 mm pitch</v>
      </c>
      <c r="L18" s="31"/>
    </row>
    <row r="19" spans="1:12" ht="15" customHeight="1">
      <c r="A19" s="74" t="s">
        <v>80</v>
      </c>
      <c r="B19" s="30" t="s">
        <v>22</v>
      </c>
      <c r="C19" s="30" t="s">
        <v>81</v>
      </c>
      <c r="D19" s="30" t="s">
        <v>82</v>
      </c>
      <c r="E19" s="30" t="s">
        <v>83</v>
      </c>
      <c r="F19" s="29">
        <v>1</v>
      </c>
      <c r="G19" s="31">
        <v>9451382</v>
      </c>
      <c r="H19" s="29"/>
      <c r="I19" s="31" t="s">
        <v>84</v>
      </c>
      <c r="J19" s="31"/>
      <c r="K19" s="50" t="str">
        <f t="shared" si="1"/>
        <v>C4 = 10 µF, 50 V, 2 mm pitch, 5x11 mm</v>
      </c>
      <c r="L19" s="31"/>
    </row>
    <row r="20" spans="1:12" s="4" customFormat="1" ht="15" customHeight="1">
      <c r="A20" s="74" t="s">
        <v>85</v>
      </c>
      <c r="B20" s="30" t="s">
        <v>22</v>
      </c>
      <c r="C20" s="30" t="s">
        <v>86</v>
      </c>
      <c r="D20" s="30" t="s">
        <v>87</v>
      </c>
      <c r="E20" s="30" t="s">
        <v>88</v>
      </c>
      <c r="F20" s="29">
        <v>1</v>
      </c>
      <c r="G20" s="31">
        <v>9451447</v>
      </c>
      <c r="H20" s="29"/>
      <c r="I20" s="31" t="s">
        <v>89</v>
      </c>
      <c r="J20" s="29"/>
      <c r="K20" s="50" t="str">
        <f t="shared" si="1"/>
        <v>C1 = 1000 µF, 50 V, 7.5 mm pitch, 16x26 mm</v>
      </c>
      <c r="L20" s="29"/>
    </row>
    <row r="21" spans="1:12" s="5" customFormat="1" ht="15" customHeight="1">
      <c r="A21" s="34" t="s">
        <v>9</v>
      </c>
      <c r="B21" s="34"/>
      <c r="C21" s="34"/>
      <c r="D21" s="34"/>
      <c r="E21" s="34"/>
      <c r="F21" s="38">
        <f>SUM(F22:F31)</f>
        <v>10</v>
      </c>
      <c r="G21" s="35"/>
      <c r="H21" s="35"/>
      <c r="I21" s="35"/>
      <c r="J21" s="35"/>
      <c r="K21" s="39" t="s">
        <v>9</v>
      </c>
      <c r="L21" s="35"/>
    </row>
    <row r="22" spans="1:12" ht="15" customHeight="1">
      <c r="A22" s="74" t="s">
        <v>90</v>
      </c>
      <c r="B22" s="30" t="s">
        <v>22</v>
      </c>
      <c r="C22" s="29" t="s">
        <v>91</v>
      </c>
      <c r="D22" s="30" t="s">
        <v>92</v>
      </c>
      <c r="E22" s="30" t="s">
        <v>93</v>
      </c>
      <c r="F22" s="29">
        <v>1</v>
      </c>
      <c r="G22" s="31">
        <v>1581122</v>
      </c>
      <c r="H22" s="29"/>
      <c r="I22" s="31" t="s">
        <v>94</v>
      </c>
      <c r="J22" s="29"/>
      <c r="K22" s="50" t="str">
        <f aca="true" t="shared" si="2" ref="K22:K31">CONCATENATE(CONCATENATE($E22,IF(ISBLANK($E22),""," = "),$A22),IF(ISBLANK($J22),"",", "),$J22)</f>
        <v>LED1 = LED, red, 3 mm</v>
      </c>
      <c r="L22" s="36"/>
    </row>
    <row r="23" spans="1:12" ht="15" customHeight="1">
      <c r="A23" s="74" t="s">
        <v>95</v>
      </c>
      <c r="B23" s="30" t="s">
        <v>96</v>
      </c>
      <c r="C23" s="30" t="s">
        <v>97</v>
      </c>
      <c r="D23" s="30" t="s">
        <v>98</v>
      </c>
      <c r="E23" s="30" t="s">
        <v>99</v>
      </c>
      <c r="F23" s="29">
        <v>1</v>
      </c>
      <c r="G23" s="29">
        <v>1842254</v>
      </c>
      <c r="H23" s="29"/>
      <c r="I23" s="31" t="s">
        <v>100</v>
      </c>
      <c r="J23" s="29"/>
      <c r="K23" s="50" t="str">
        <f t="shared" si="2"/>
        <v>X1 = 4 MHz, 18 pF</v>
      </c>
      <c r="L23" s="29"/>
    </row>
    <row r="24" spans="1:12" ht="15" customHeight="1">
      <c r="A24" s="74" t="s">
        <v>101</v>
      </c>
      <c r="B24" s="30" t="s">
        <v>102</v>
      </c>
      <c r="C24" s="29" t="s">
        <v>103</v>
      </c>
      <c r="D24" s="30" t="s">
        <v>104</v>
      </c>
      <c r="E24" s="30" t="s">
        <v>105</v>
      </c>
      <c r="F24" s="29">
        <v>1</v>
      </c>
      <c r="G24" s="29">
        <v>9558489</v>
      </c>
      <c r="H24" s="29"/>
      <c r="I24" s="31" t="s">
        <v>106</v>
      </c>
      <c r="J24" s="29"/>
      <c r="K24" s="50" t="str">
        <f t="shared" si="2"/>
        <v>T1 = BC327, -45 V, -800 mA, 625 mW, hfe=250</v>
      </c>
      <c r="L24" s="31"/>
    </row>
    <row r="25" spans="1:12" ht="15" customHeight="1">
      <c r="A25" s="74" t="s">
        <v>107</v>
      </c>
      <c r="B25" s="30" t="s">
        <v>108</v>
      </c>
      <c r="C25" s="29" t="s">
        <v>109</v>
      </c>
      <c r="D25" s="30" t="s">
        <v>104</v>
      </c>
      <c r="E25" s="30" t="s">
        <v>110</v>
      </c>
      <c r="F25" s="29">
        <v>1</v>
      </c>
      <c r="G25" s="29">
        <v>1228215</v>
      </c>
      <c r="H25" s="29"/>
      <c r="I25" s="31" t="s">
        <v>111</v>
      </c>
      <c r="J25" s="29"/>
      <c r="K25" s="50" t="str">
        <f t="shared" si="2"/>
        <v>T2 = BC337, 45 V, 800 mA, 625 mW, hfe=400</v>
      </c>
      <c r="L25" s="31"/>
    </row>
    <row r="26" spans="1:12" ht="15" customHeight="1">
      <c r="A26" s="74" t="s">
        <v>112</v>
      </c>
      <c r="B26" s="26" t="s">
        <v>113</v>
      </c>
      <c r="C26" s="43" t="s">
        <v>114</v>
      </c>
      <c r="D26" s="30" t="s">
        <v>115</v>
      </c>
      <c r="E26" s="30" t="s">
        <v>116</v>
      </c>
      <c r="F26" s="29">
        <v>1</v>
      </c>
      <c r="G26" s="31">
        <v>1084508</v>
      </c>
      <c r="H26" s="29"/>
      <c r="I26" s="31" t="s">
        <v>117</v>
      </c>
      <c r="J26" s="29"/>
      <c r="K26" s="50" t="str">
        <f t="shared" si="2"/>
        <v>T3 = BD139</v>
      </c>
      <c r="L26" s="31"/>
    </row>
    <row r="27" spans="1:12" ht="15" customHeight="1">
      <c r="A27" s="74" t="s">
        <v>118</v>
      </c>
      <c r="B27" s="16" t="s">
        <v>102</v>
      </c>
      <c r="C27" s="16" t="s">
        <v>119</v>
      </c>
      <c r="D27" s="16" t="s">
        <v>120</v>
      </c>
      <c r="E27" s="16" t="s">
        <v>121</v>
      </c>
      <c r="F27" s="15">
        <v>1</v>
      </c>
      <c r="G27" s="17">
        <v>9666095</v>
      </c>
      <c r="H27" s="15"/>
      <c r="I27" s="17" t="s">
        <v>122</v>
      </c>
      <c r="J27" s="15"/>
      <c r="K27" s="50" t="str">
        <f t="shared" si="2"/>
        <v>IC1 = MC7805, 5 V, 1 A</v>
      </c>
      <c r="L27" s="17"/>
    </row>
    <row r="28" spans="1:12" ht="15" customHeight="1">
      <c r="A28" s="74" t="s">
        <v>123</v>
      </c>
      <c r="B28" s="16" t="s">
        <v>124</v>
      </c>
      <c r="C28" s="25" t="s">
        <v>125</v>
      </c>
      <c r="D28" s="16" t="s">
        <v>126</v>
      </c>
      <c r="E28" s="16" t="s">
        <v>127</v>
      </c>
      <c r="F28" s="15">
        <v>1</v>
      </c>
      <c r="G28" s="15">
        <v>1304026</v>
      </c>
      <c r="H28" s="15"/>
      <c r="I28" s="17" t="s">
        <v>128</v>
      </c>
      <c r="J28" s="15"/>
      <c r="K28" s="50" t="str">
        <f t="shared" si="2"/>
        <v>IC2 = QAM-RX2-433</v>
      </c>
      <c r="L28" s="17"/>
    </row>
    <row r="29" spans="1:12" ht="15" customHeight="1">
      <c r="A29" s="74" t="s">
        <v>129</v>
      </c>
      <c r="B29" s="16" t="s">
        <v>130</v>
      </c>
      <c r="C29" s="25" t="s">
        <v>131</v>
      </c>
      <c r="D29" s="16"/>
      <c r="E29" s="16" t="s">
        <v>132</v>
      </c>
      <c r="F29" s="15">
        <v>1</v>
      </c>
      <c r="G29" s="15">
        <v>1211514</v>
      </c>
      <c r="H29" s="15"/>
      <c r="I29" s="17" t="s">
        <v>133</v>
      </c>
      <c r="J29" s="15"/>
      <c r="K29" s="50" t="str">
        <f t="shared" si="2"/>
        <v>IC3 = HT12D</v>
      </c>
      <c r="L29" s="17"/>
    </row>
    <row r="30" spans="1:12" ht="15" customHeight="1">
      <c r="A30" s="74" t="s">
        <v>268</v>
      </c>
      <c r="B30" s="16" t="s">
        <v>134</v>
      </c>
      <c r="C30" s="25" t="s">
        <v>135</v>
      </c>
      <c r="D30" s="16"/>
      <c r="E30" s="16" t="s">
        <v>136</v>
      </c>
      <c r="F30" s="15">
        <v>1</v>
      </c>
      <c r="G30" s="15">
        <v>1106117</v>
      </c>
      <c r="H30" s="15"/>
      <c r="I30" s="17" t="s">
        <v>137</v>
      </c>
      <c r="J30" s="15"/>
      <c r="K30" s="50" t="str">
        <f t="shared" si="2"/>
        <v>IC4 = 4093N</v>
      </c>
      <c r="L30" s="17"/>
    </row>
    <row r="31" spans="1:12" ht="15" customHeight="1">
      <c r="A31" s="74" t="s">
        <v>138</v>
      </c>
      <c r="B31" s="16" t="s">
        <v>139</v>
      </c>
      <c r="C31" s="25" t="s">
        <v>140</v>
      </c>
      <c r="D31" s="16"/>
      <c r="E31" s="16" t="s">
        <v>141</v>
      </c>
      <c r="F31" s="15">
        <v>1</v>
      </c>
      <c r="G31" s="15">
        <v>9761098</v>
      </c>
      <c r="H31" s="15"/>
      <c r="I31" s="17" t="s">
        <v>142</v>
      </c>
      <c r="J31" s="15"/>
      <c r="K31" s="50" t="str">
        <f t="shared" si="2"/>
        <v>IC5 = PIC16F873A</v>
      </c>
      <c r="L31" s="17"/>
    </row>
    <row r="32" spans="1:12" ht="15" customHeight="1">
      <c r="A32" s="18" t="s">
        <v>10</v>
      </c>
      <c r="B32" s="18"/>
      <c r="C32" s="18"/>
      <c r="D32" s="18"/>
      <c r="E32" s="18"/>
      <c r="F32" s="38">
        <f>SUM(F33:F44)</f>
        <v>11</v>
      </c>
      <c r="G32" s="19"/>
      <c r="H32" s="19"/>
      <c r="I32" s="19"/>
      <c r="J32" s="19"/>
      <c r="K32" s="21" t="s">
        <v>10</v>
      </c>
      <c r="L32" s="19"/>
    </row>
    <row r="33" spans="1:12" ht="15" customHeight="1">
      <c r="A33" s="74" t="s">
        <v>266</v>
      </c>
      <c r="B33" s="16" t="s">
        <v>143</v>
      </c>
      <c r="C33" s="16" t="s">
        <v>144</v>
      </c>
      <c r="D33" s="16" t="s">
        <v>145</v>
      </c>
      <c r="E33" s="22" t="s">
        <v>146</v>
      </c>
      <c r="F33" s="15">
        <v>1</v>
      </c>
      <c r="G33" s="17">
        <v>1217037</v>
      </c>
      <c r="H33" s="15"/>
      <c r="I33" s="17" t="s">
        <v>147</v>
      </c>
      <c r="J33" s="15"/>
      <c r="K33" s="50" t="str">
        <f>CONCATENATE(CONCATENATE($E33,IF(ISBLANK($E33),""," = "),$A33),IF(ISBLANK($J33),"",", "),$J33)</f>
        <v>K1 = DC barrel jack, 1.95 mm pin, 12 V, 3 A</v>
      </c>
      <c r="L33" s="15"/>
    </row>
    <row r="34" spans="1:12" ht="15" customHeight="1">
      <c r="A34" s="74" t="s">
        <v>148</v>
      </c>
      <c r="B34" s="16" t="s">
        <v>22</v>
      </c>
      <c r="C34" s="16" t="s">
        <v>149</v>
      </c>
      <c r="D34" s="16" t="s">
        <v>150</v>
      </c>
      <c r="E34" s="16" t="s">
        <v>151</v>
      </c>
      <c r="F34" s="15">
        <v>1</v>
      </c>
      <c r="G34" s="17">
        <v>1103845</v>
      </c>
      <c r="H34" s="15"/>
      <c r="I34" s="17" t="s">
        <v>152</v>
      </c>
      <c r="J34" s="15"/>
      <c r="K34" s="50" t="str">
        <f>CONCATENATE(CONCATENATE($E34,IF(ISBLANK($E34),""," = "),$A34),IF(ISBLANK($J34),"",", "),$J34)</f>
        <v>n/a = IC socket, DIP-14</v>
      </c>
      <c r="L34" s="17"/>
    </row>
    <row r="35" spans="1:12" ht="15" customHeight="1">
      <c r="A35" s="74" t="s">
        <v>196</v>
      </c>
      <c r="B35" s="16" t="s">
        <v>153</v>
      </c>
      <c r="C35" s="16" t="s">
        <v>238</v>
      </c>
      <c r="D35" s="16" t="s">
        <v>239</v>
      </c>
      <c r="E35" s="16" t="s">
        <v>151</v>
      </c>
      <c r="F35" s="15">
        <v>1</v>
      </c>
      <c r="G35" s="17">
        <v>1101348</v>
      </c>
      <c r="H35" s="15"/>
      <c r="I35" s="17" t="s">
        <v>240</v>
      </c>
      <c r="J35" s="15"/>
      <c r="K35" s="50" t="str">
        <f>CONCATENATE(CONCATENATE($E35,IF(ISBLANK($E35),""," = "),$A35),IF(ISBLANK($J35),"",", "),$J35)</f>
        <v>n/a = IC socket, DIP-18</v>
      </c>
      <c r="L35" s="17" t="s">
        <v>154</v>
      </c>
    </row>
    <row r="36" spans="1:12" ht="15" customHeight="1">
      <c r="A36" s="77" t="s">
        <v>155</v>
      </c>
      <c r="B36" s="16" t="s">
        <v>22</v>
      </c>
      <c r="C36" s="16" t="s">
        <v>156</v>
      </c>
      <c r="D36" s="16" t="s">
        <v>150</v>
      </c>
      <c r="E36" s="16" t="s">
        <v>151</v>
      </c>
      <c r="F36" s="15">
        <v>1</v>
      </c>
      <c r="G36" s="17">
        <v>1103850</v>
      </c>
      <c r="H36" s="15"/>
      <c r="I36" s="17" t="s">
        <v>157</v>
      </c>
      <c r="J36" s="15"/>
      <c r="K36" s="66" t="str">
        <f aca="true" t="shared" si="3" ref="K36:K49">CONCATENATE(CONCATENATE($E36,IF(ISBLANK($E36),""," = "),$A36),IF(ISBLANK($J36),"",", "),$J36)</f>
        <v>n/a = IC socket, DIP-28, narrow</v>
      </c>
      <c r="L36" s="17"/>
    </row>
    <row r="37" spans="1:12" s="62" customFormat="1" ht="15" customHeight="1">
      <c r="A37" s="74" t="s">
        <v>249</v>
      </c>
      <c r="B37" s="68" t="s">
        <v>250</v>
      </c>
      <c r="C37" s="68" t="s">
        <v>251</v>
      </c>
      <c r="D37" s="68" t="s">
        <v>252</v>
      </c>
      <c r="E37" s="70" t="s">
        <v>248</v>
      </c>
      <c r="F37" s="67">
        <v>1</v>
      </c>
      <c r="G37" s="69">
        <v>3041440</v>
      </c>
      <c r="H37" s="67"/>
      <c r="I37" s="71" t="s">
        <v>253</v>
      </c>
      <c r="J37" s="61"/>
      <c r="K37" s="66" t="str">
        <f t="shared" si="3"/>
        <v>K4 = Terminal block 5.08 mm, 2-way, 630 V</v>
      </c>
      <c r="L37" s="62" t="s">
        <v>254</v>
      </c>
    </row>
    <row r="38" spans="1:12" ht="15" customHeight="1">
      <c r="A38" s="74" t="s">
        <v>158</v>
      </c>
      <c r="B38" s="16" t="s">
        <v>159</v>
      </c>
      <c r="C38" s="27">
        <v>61201021721</v>
      </c>
      <c r="D38" s="22" t="s">
        <v>160</v>
      </c>
      <c r="E38" s="22" t="s">
        <v>161</v>
      </c>
      <c r="F38" s="15">
        <v>1</v>
      </c>
      <c r="G38" s="17">
        <v>1642023</v>
      </c>
      <c r="H38" s="15"/>
      <c r="I38" s="17" t="s">
        <v>162</v>
      </c>
      <c r="J38" s="15"/>
      <c r="K38" s="66" t="str">
        <f t="shared" si="3"/>
        <v>K2 = boxed header 2x5</v>
      </c>
      <c r="L38" s="59" t="s">
        <v>236</v>
      </c>
    </row>
    <row r="39" spans="1:12" ht="15" customHeight="1">
      <c r="A39" s="75" t="s">
        <v>267</v>
      </c>
      <c r="B39" s="46" t="s">
        <v>153</v>
      </c>
      <c r="C39" s="47" t="s">
        <v>217</v>
      </c>
      <c r="D39" s="47" t="s">
        <v>274</v>
      </c>
      <c r="E39" s="47" t="s">
        <v>219</v>
      </c>
      <c r="F39" s="45">
        <v>1</v>
      </c>
      <c r="G39" s="49">
        <v>1098460</v>
      </c>
      <c r="H39" s="45"/>
      <c r="I39" s="48" t="s">
        <v>218</v>
      </c>
      <c r="J39" s="15"/>
      <c r="K39" s="50" t="str">
        <f t="shared" si="3"/>
        <v>K8 = Pin header, breakable, 2 rows, 8-way, vertical</v>
      </c>
      <c r="L39" s="44" t="s">
        <v>232</v>
      </c>
    </row>
    <row r="40" spans="1:12" ht="15" customHeight="1">
      <c r="A40" s="74" t="s">
        <v>170</v>
      </c>
      <c r="B40" s="16" t="s">
        <v>153</v>
      </c>
      <c r="C40" s="16" t="s">
        <v>171</v>
      </c>
      <c r="D40" s="16" t="s">
        <v>172</v>
      </c>
      <c r="E40" s="16" t="s">
        <v>178</v>
      </c>
      <c r="F40" s="17">
        <v>1</v>
      </c>
      <c r="G40" s="17">
        <v>2435103</v>
      </c>
      <c r="H40" s="15"/>
      <c r="I40" s="24" t="s">
        <v>174</v>
      </c>
      <c r="J40" s="15"/>
      <c r="K40" s="50" t="str">
        <f t="shared" si="3"/>
        <v>S2 = Switch, toggle, SPDT, 20 V, 0.4 VA</v>
      </c>
      <c r="L40" s="17"/>
    </row>
    <row r="41" spans="1:12" ht="15" customHeight="1">
      <c r="A41" s="74" t="s">
        <v>175</v>
      </c>
      <c r="B41" s="16" t="s">
        <v>153</v>
      </c>
      <c r="C41" s="17" t="s">
        <v>176</v>
      </c>
      <c r="D41" s="25" t="s">
        <v>177</v>
      </c>
      <c r="E41" s="16" t="s">
        <v>173</v>
      </c>
      <c r="F41" s="17">
        <v>1</v>
      </c>
      <c r="G41" s="17">
        <v>1555987</v>
      </c>
      <c r="H41" s="15"/>
      <c r="I41" s="24" t="s">
        <v>179</v>
      </c>
      <c r="J41" s="15"/>
      <c r="K41" s="50" t="str">
        <f t="shared" si="3"/>
        <v>S3 = Switch, tactile, 24 VDC, 50 mA, 6x6 mm</v>
      </c>
      <c r="L41" s="15"/>
    </row>
    <row r="42" spans="1:12" ht="15" customHeight="1">
      <c r="A42" s="74" t="s">
        <v>180</v>
      </c>
      <c r="B42" s="16" t="s">
        <v>181</v>
      </c>
      <c r="C42" s="16" t="s">
        <v>182</v>
      </c>
      <c r="D42" s="16"/>
      <c r="E42" s="16"/>
      <c r="F42" s="17">
        <v>1</v>
      </c>
      <c r="G42" s="17">
        <v>1426577</v>
      </c>
      <c r="H42" s="17"/>
      <c r="I42" s="17" t="s">
        <v>183</v>
      </c>
      <c r="J42" s="15"/>
      <c r="K42" s="50" t="str">
        <f t="shared" si="3"/>
        <v>1591 ABS enclosure, 122,45 x 95,9 x 35,25</v>
      </c>
      <c r="L42" s="15"/>
    </row>
    <row r="43" spans="1:12" s="65" customFormat="1" ht="15" customHeight="1">
      <c r="A43" s="74" t="s">
        <v>245</v>
      </c>
      <c r="B43" s="64"/>
      <c r="C43" s="64"/>
      <c r="D43" s="64"/>
      <c r="E43" s="64" t="s">
        <v>246</v>
      </c>
      <c r="J43" s="63"/>
      <c r="K43" s="66" t="str">
        <f t="shared" si="3"/>
        <v>ANT1 = wire 17cm</v>
      </c>
      <c r="L43" s="63"/>
    </row>
    <row r="44" spans="1:12" ht="15" customHeight="1">
      <c r="A44" s="68" t="s">
        <v>241</v>
      </c>
      <c r="B44" s="64" t="s">
        <v>242</v>
      </c>
      <c r="C44" s="64" t="s">
        <v>243</v>
      </c>
      <c r="D44" s="15"/>
      <c r="E44" s="68" t="s">
        <v>282</v>
      </c>
      <c r="F44" s="65">
        <v>1</v>
      </c>
      <c r="G44" s="65">
        <v>2215101</v>
      </c>
      <c r="H44" s="15"/>
      <c r="I44" s="15" t="s">
        <v>244</v>
      </c>
      <c r="J44" s="15"/>
      <c r="K44" s="20" t="str">
        <f t="shared" si="3"/>
        <v>LS = 36mm 1W speaker</v>
      </c>
      <c r="L44" s="15"/>
    </row>
    <row r="45" spans="1:12" s="69" customFormat="1" ht="15" customHeight="1">
      <c r="A45" s="68"/>
      <c r="B45" s="68"/>
      <c r="C45" s="68"/>
      <c r="D45" s="67"/>
      <c r="E45" s="67"/>
      <c r="H45" s="67"/>
      <c r="I45" s="67"/>
      <c r="J45" s="67"/>
      <c r="K45" s="66" t="str">
        <f t="shared" si="3"/>
        <v/>
      </c>
      <c r="L45" s="67"/>
    </row>
    <row r="46" spans="1:13" s="69" customFormat="1" ht="20.25" customHeight="1">
      <c r="A46" s="72" t="s">
        <v>278</v>
      </c>
      <c r="B46" s="72"/>
      <c r="C46" s="72"/>
      <c r="D46" s="72"/>
      <c r="E46" s="72"/>
      <c r="F46" s="72"/>
      <c r="G46" s="32"/>
      <c r="H46" s="32"/>
      <c r="I46" s="32"/>
      <c r="J46" s="32"/>
      <c r="K46" s="32"/>
      <c r="L46" s="41"/>
      <c r="M46" s="32"/>
    </row>
    <row r="47" spans="1:13" s="69" customFormat="1" ht="20.25" customHeight="1">
      <c r="A47" s="33" t="s">
        <v>0</v>
      </c>
      <c r="B47" s="33" t="s">
        <v>1</v>
      </c>
      <c r="C47" s="33" t="s">
        <v>2</v>
      </c>
      <c r="D47" s="33" t="s">
        <v>3</v>
      </c>
      <c r="E47" s="33" t="s">
        <v>4</v>
      </c>
      <c r="F47" s="32" t="s">
        <v>15</v>
      </c>
      <c r="G47" s="32" t="s">
        <v>5</v>
      </c>
      <c r="H47" s="32" t="s">
        <v>6</v>
      </c>
      <c r="I47" s="32" t="s">
        <v>16</v>
      </c>
      <c r="J47" s="32"/>
      <c r="K47" s="32" t="s">
        <v>17</v>
      </c>
      <c r="L47" s="40" t="s">
        <v>20</v>
      </c>
      <c r="M47" s="40" t="s">
        <v>18</v>
      </c>
    </row>
    <row r="48" spans="1:13" s="69" customFormat="1" ht="15" customHeight="1">
      <c r="A48" s="37" t="s">
        <v>7</v>
      </c>
      <c r="B48" s="37"/>
      <c r="C48" s="37"/>
      <c r="D48" s="37"/>
      <c r="E48" s="37"/>
      <c r="F48" s="38">
        <f>SUM(F49)</f>
        <v>8</v>
      </c>
      <c r="G48" s="78"/>
      <c r="H48" s="79"/>
      <c r="I48" s="79"/>
      <c r="J48" s="79"/>
      <c r="K48" s="39" t="str">
        <f t="shared" si="3"/>
        <v>Resistor</v>
      </c>
      <c r="L48" s="79"/>
      <c r="M48" s="78"/>
    </row>
    <row r="49" spans="1:12" s="69" customFormat="1" ht="15" customHeight="1">
      <c r="A49" s="68" t="s">
        <v>279</v>
      </c>
      <c r="B49" s="68" t="s">
        <v>22</v>
      </c>
      <c r="C49" s="67" t="s">
        <v>40</v>
      </c>
      <c r="D49" s="68" t="s">
        <v>24</v>
      </c>
      <c r="E49" s="68" t="s">
        <v>280</v>
      </c>
      <c r="F49" s="67">
        <v>8</v>
      </c>
      <c r="G49" s="69">
        <v>9339051</v>
      </c>
      <c r="H49" s="67"/>
      <c r="I49" s="67" t="s">
        <v>41</v>
      </c>
      <c r="J49" s="67"/>
      <c r="K49" s="66" t="str">
        <f t="shared" si="3"/>
        <v>R11, R12, R13, R14, R15, R16, R17, R18 = 1 kΩ, carbon film, 5%, 0.25W, 250V</v>
      </c>
      <c r="L49" s="67"/>
    </row>
    <row r="50" spans="1:12" s="69" customFormat="1" ht="15" customHeight="1">
      <c r="A50" s="37" t="s">
        <v>10</v>
      </c>
      <c r="B50" s="34"/>
      <c r="C50" s="34"/>
      <c r="D50" s="34"/>
      <c r="E50" s="34"/>
      <c r="F50" s="38">
        <f>SUM(F51:F52)</f>
        <v>2</v>
      </c>
      <c r="G50" s="35"/>
      <c r="H50" s="35"/>
      <c r="I50" s="35"/>
      <c r="J50" s="35"/>
      <c r="K50" s="39" t="s">
        <v>10</v>
      </c>
      <c r="L50" s="35"/>
    </row>
    <row r="51" spans="1:12" s="69" customFormat="1" ht="15" customHeight="1">
      <c r="A51" s="68" t="s">
        <v>166</v>
      </c>
      <c r="B51" s="16" t="s">
        <v>153</v>
      </c>
      <c r="C51" s="16" t="s">
        <v>167</v>
      </c>
      <c r="D51" s="16" t="s">
        <v>168</v>
      </c>
      <c r="E51" s="16" t="s">
        <v>216</v>
      </c>
      <c r="F51" s="17">
        <v>1</v>
      </c>
      <c r="G51" s="17">
        <v>1123941</v>
      </c>
      <c r="H51" s="15"/>
      <c r="I51" s="17" t="s">
        <v>169</v>
      </c>
      <c r="J51" s="15"/>
      <c r="K51" s="50" t="str">
        <f>CONCATENATE(CONCATENATE($E51,IF(ISBLANK($E51),""," = "),$A51),IF(ISBLANK($J51),"",", "),$J51)</f>
        <v>S1 = Switch, DIP, 8-way, 24 V, 100 mA</v>
      </c>
      <c r="L51" s="67"/>
    </row>
    <row r="52" spans="1:12" s="69" customFormat="1" ht="15" customHeight="1">
      <c r="A52" s="68" t="s">
        <v>163</v>
      </c>
      <c r="B52" s="16" t="s">
        <v>233</v>
      </c>
      <c r="C52" s="27" t="s">
        <v>234</v>
      </c>
      <c r="D52" s="22" t="s">
        <v>164</v>
      </c>
      <c r="E52" s="22" t="s">
        <v>165</v>
      </c>
      <c r="F52" s="15">
        <v>1</v>
      </c>
      <c r="G52" s="56">
        <v>9138714</v>
      </c>
      <c r="H52" s="15"/>
      <c r="I52" s="23" t="s">
        <v>235</v>
      </c>
      <c r="J52" s="15"/>
      <c r="K52" s="50" t="str">
        <f>CONCATENATE(CONCATENATE($E52,IF(ISBLANK($E52),""," = "),$A52),IF(ISBLANK($J52),"",", "),$J52)</f>
        <v>K3 = connector receptable 2X5</v>
      </c>
      <c r="L52" s="15" t="s">
        <v>237</v>
      </c>
    </row>
    <row r="53" spans="1:12" s="69" customFormat="1" ht="15" customHeight="1">
      <c r="A53" s="68"/>
      <c r="B53" s="68"/>
      <c r="C53" s="68"/>
      <c r="D53" s="67"/>
      <c r="E53" s="67"/>
      <c r="H53" s="67"/>
      <c r="I53" s="67"/>
      <c r="J53" s="67"/>
      <c r="K53" s="66"/>
      <c r="L53" s="67"/>
    </row>
    <row r="54" spans="1:13" ht="20.25" customHeight="1">
      <c r="A54" s="72" t="s">
        <v>277</v>
      </c>
      <c r="B54" s="72"/>
      <c r="C54" s="72"/>
      <c r="D54" s="72"/>
      <c r="E54" s="72"/>
      <c r="F54" s="72"/>
      <c r="G54" s="32"/>
      <c r="H54" s="32"/>
      <c r="I54" s="32"/>
      <c r="J54" s="32"/>
      <c r="K54" s="32"/>
      <c r="L54" s="41"/>
      <c r="M54" s="32"/>
    </row>
    <row r="55" spans="1:13" ht="20.25" customHeight="1">
      <c r="A55" s="33" t="s">
        <v>0</v>
      </c>
      <c r="B55" s="33" t="s">
        <v>1</v>
      </c>
      <c r="C55" s="33" t="s">
        <v>2</v>
      </c>
      <c r="D55" s="33" t="s">
        <v>3</v>
      </c>
      <c r="E55" s="33" t="s">
        <v>4</v>
      </c>
      <c r="F55" s="32" t="s">
        <v>15</v>
      </c>
      <c r="G55" s="32" t="s">
        <v>5</v>
      </c>
      <c r="H55" s="32" t="s">
        <v>6</v>
      </c>
      <c r="I55" s="32" t="s">
        <v>16</v>
      </c>
      <c r="J55" s="32"/>
      <c r="K55" s="32" t="s">
        <v>17</v>
      </c>
      <c r="L55" s="40" t="s">
        <v>20</v>
      </c>
      <c r="M55" s="40" t="s">
        <v>18</v>
      </c>
    </row>
    <row r="56" spans="1:13" ht="15" customHeight="1">
      <c r="A56" s="37" t="s">
        <v>7</v>
      </c>
      <c r="B56" s="37"/>
      <c r="C56" s="37"/>
      <c r="D56" s="37"/>
      <c r="E56" s="37"/>
      <c r="F56" s="38">
        <f>SUM(F57:F60)</f>
        <v>4</v>
      </c>
      <c r="G56" s="38"/>
      <c r="H56" s="38"/>
      <c r="I56" s="38"/>
      <c r="J56" s="38"/>
      <c r="K56" s="39" t="s">
        <v>7</v>
      </c>
      <c r="L56" s="38"/>
      <c r="M56" s="38"/>
    </row>
    <row r="57" spans="1:13" ht="15" customHeight="1">
      <c r="A57" s="74" t="s">
        <v>184</v>
      </c>
      <c r="B57" s="30" t="s">
        <v>22</v>
      </c>
      <c r="C57" s="29" t="s">
        <v>185</v>
      </c>
      <c r="D57" s="30" t="s">
        <v>24</v>
      </c>
      <c r="E57" s="30" t="s">
        <v>213</v>
      </c>
      <c r="F57" s="29">
        <v>1</v>
      </c>
      <c r="G57" s="31">
        <v>1186239</v>
      </c>
      <c r="H57" s="29"/>
      <c r="I57" s="31" t="s">
        <v>186</v>
      </c>
      <c r="J57" s="29"/>
      <c r="K57" s="50" t="str">
        <f>CONCATENATE(CONCATENATE($E57,IF(ISBLANK($E57),""," = "),$A57),IF(ISBLANK($J57),"",", "),$J57)</f>
        <v>R20 = 2.2 MΩ, carbon film, 5%, 0.25W, 250V</v>
      </c>
      <c r="L57" s="29"/>
      <c r="M57" s="36"/>
    </row>
    <row r="58" spans="1:13" ht="15" customHeight="1">
      <c r="A58" s="74" t="s">
        <v>46</v>
      </c>
      <c r="B58" s="30" t="s">
        <v>22</v>
      </c>
      <c r="C58" s="29" t="s">
        <v>47</v>
      </c>
      <c r="D58" s="30" t="s">
        <v>24</v>
      </c>
      <c r="E58" s="30" t="s">
        <v>221</v>
      </c>
      <c r="F58" s="29">
        <v>1</v>
      </c>
      <c r="G58" s="31">
        <v>9339060</v>
      </c>
      <c r="H58" s="29"/>
      <c r="I58" s="31" t="s">
        <v>49</v>
      </c>
      <c r="J58" s="29"/>
      <c r="K58" s="50" t="str">
        <f>CONCATENATE(CONCATENATE($E58,IF(ISBLANK($E58),""," = "),$A58),IF(ISBLANK($J58),"",", "),$J58)</f>
        <v>R21, R22 = 10 kΩ, carbon film, 5%, 0.25W, 250V</v>
      </c>
      <c r="L58" s="29"/>
      <c r="M58" s="29"/>
    </row>
    <row r="59" spans="1:13" ht="15" customHeight="1">
      <c r="A59" s="74" t="s">
        <v>222</v>
      </c>
      <c r="B59" s="30" t="s">
        <v>22</v>
      </c>
      <c r="C59" s="29" t="s">
        <v>223</v>
      </c>
      <c r="D59" s="30" t="s">
        <v>24</v>
      </c>
      <c r="E59" s="30" t="s">
        <v>214</v>
      </c>
      <c r="F59" s="29">
        <v>1</v>
      </c>
      <c r="G59" s="31">
        <v>9339043</v>
      </c>
      <c r="H59" s="29"/>
      <c r="I59" s="31" t="s">
        <v>34</v>
      </c>
      <c r="J59" s="29"/>
      <c r="K59" s="50" t="str">
        <f>CONCATENATE(CONCATENATE($E59,IF(ISBLANK($E59),""," = "),$A59),IF(ISBLANK($J59),"",", "),$J59)</f>
        <v>R23 = 220 Ω, carbon film, 5%, 0.25W, 250V</v>
      </c>
      <c r="L59" s="29"/>
      <c r="M59" s="29"/>
    </row>
    <row r="60" spans="1:13" ht="15" customHeight="1">
      <c r="A60" s="74" t="s">
        <v>187</v>
      </c>
      <c r="B60" s="30" t="s">
        <v>22</v>
      </c>
      <c r="C60" s="29" t="s">
        <v>188</v>
      </c>
      <c r="D60" s="30" t="s">
        <v>24</v>
      </c>
      <c r="E60" s="30" t="s">
        <v>212</v>
      </c>
      <c r="F60" s="29">
        <v>1</v>
      </c>
      <c r="G60" s="31">
        <v>9339086</v>
      </c>
      <c r="H60" s="29"/>
      <c r="I60" s="31" t="s">
        <v>189</v>
      </c>
      <c r="J60" s="31"/>
      <c r="K60" s="50" t="str">
        <f>CONCATENATE(CONCATENATE($E60,IF(ISBLANK($E60),""," = "),$A60),IF(ISBLANK($J60),"",", "),$J60)</f>
        <v>R24 = 1 MΩ, carbon film, 5%, 0.25W, 250V</v>
      </c>
      <c r="L60" s="31"/>
      <c r="M60" s="31"/>
    </row>
    <row r="61" spans="1:13" ht="15" customHeight="1">
      <c r="A61" s="37" t="s">
        <v>8</v>
      </c>
      <c r="B61" s="37"/>
      <c r="C61" s="37"/>
      <c r="D61" s="37"/>
      <c r="E61" s="37"/>
      <c r="F61" s="38">
        <f>SUM(F62)</f>
        <v>1</v>
      </c>
      <c r="G61" s="38"/>
      <c r="H61" s="38"/>
      <c r="I61" s="38"/>
      <c r="J61" s="38"/>
      <c r="K61" s="39" t="s">
        <v>8</v>
      </c>
      <c r="L61" s="38"/>
      <c r="M61" s="38"/>
    </row>
    <row r="62" spans="1:13" ht="15" customHeight="1">
      <c r="A62" s="74" t="s">
        <v>67</v>
      </c>
      <c r="B62" s="30" t="s">
        <v>22</v>
      </c>
      <c r="C62" s="30" t="s">
        <v>68</v>
      </c>
      <c r="D62" s="30" t="s">
        <v>64</v>
      </c>
      <c r="E62" s="30" t="s">
        <v>215</v>
      </c>
      <c r="F62" s="29">
        <v>1</v>
      </c>
      <c r="G62" s="31">
        <v>1216440</v>
      </c>
      <c r="H62" s="29"/>
      <c r="I62" s="31" t="s">
        <v>70</v>
      </c>
      <c r="J62" s="29"/>
      <c r="K62" s="50" t="str">
        <f>CONCATENATE(CONCATENATE($E62,IF(ISBLANK($E62),""," = "),$A62),IF(ISBLANK($J62),"",", "),$J62)</f>
        <v>C11 = 100 nF, 50 V, X7R, 5.08 mm pitch</v>
      </c>
      <c r="L62" s="29"/>
      <c r="M62" s="29"/>
    </row>
    <row r="63" spans="1:13" ht="15" customHeight="1">
      <c r="A63" s="34" t="s">
        <v>9</v>
      </c>
      <c r="B63" s="34"/>
      <c r="C63" s="34"/>
      <c r="D63" s="34"/>
      <c r="E63" s="34"/>
      <c r="F63" s="38">
        <f>SUM(F64:F69)</f>
        <v>7</v>
      </c>
      <c r="G63" s="35"/>
      <c r="H63" s="35"/>
      <c r="I63" s="35"/>
      <c r="J63" s="35"/>
      <c r="K63" s="39" t="s">
        <v>9</v>
      </c>
      <c r="L63" s="35"/>
      <c r="M63" s="35"/>
    </row>
    <row r="64" spans="1:13" ht="15" customHeight="1">
      <c r="A64" s="74" t="s">
        <v>90</v>
      </c>
      <c r="B64" s="30" t="s">
        <v>22</v>
      </c>
      <c r="C64" s="29" t="s">
        <v>91</v>
      </c>
      <c r="D64" s="30" t="s">
        <v>92</v>
      </c>
      <c r="E64" s="30" t="s">
        <v>211</v>
      </c>
      <c r="F64" s="29">
        <v>1</v>
      </c>
      <c r="G64" s="31">
        <v>1581122</v>
      </c>
      <c r="H64" s="29"/>
      <c r="I64" s="31" t="s">
        <v>94</v>
      </c>
      <c r="J64" s="29"/>
      <c r="K64" s="50" t="str">
        <f>CONCATENATE(CONCATENATE($E64,IF(ISBLANK($E64),""," = "),$A64),IF(ISBLANK($J64),"",", "),$J64)</f>
        <v>LED2 = LED, red, 3 mm</v>
      </c>
      <c r="L64" s="29"/>
      <c r="M64" s="29"/>
    </row>
    <row r="65" spans="1:13" ht="15" customHeight="1">
      <c r="A65" s="74" t="s">
        <v>107</v>
      </c>
      <c r="B65" s="30" t="s">
        <v>108</v>
      </c>
      <c r="C65" s="29" t="s">
        <v>109</v>
      </c>
      <c r="D65" s="30" t="s">
        <v>104</v>
      </c>
      <c r="E65" s="30" t="s">
        <v>210</v>
      </c>
      <c r="F65" s="29">
        <v>2</v>
      </c>
      <c r="G65" s="29">
        <v>1228215</v>
      </c>
      <c r="H65" s="29"/>
      <c r="I65" s="31" t="s">
        <v>111</v>
      </c>
      <c r="J65" s="31"/>
      <c r="K65" s="50" t="str">
        <f>CONCATENATE(CONCATENATE($E65,IF(ISBLANK($E65),""," = "),$A65),IF(ISBLANK($J65),"",", "),$J65)</f>
        <v>T4,T5 = BC337, 45 V, 800 mA, 625 mW, hfe=400</v>
      </c>
      <c r="L65" s="31"/>
      <c r="M65" s="31"/>
    </row>
    <row r="66" spans="1:13" ht="15" customHeight="1">
      <c r="A66" s="74" t="s">
        <v>101</v>
      </c>
      <c r="B66" s="30" t="s">
        <v>102</v>
      </c>
      <c r="C66" s="29" t="s">
        <v>103</v>
      </c>
      <c r="D66" s="30" t="s">
        <v>104</v>
      </c>
      <c r="E66" s="30" t="s">
        <v>220</v>
      </c>
      <c r="F66" s="29">
        <v>1</v>
      </c>
      <c r="G66" s="29">
        <v>9558489</v>
      </c>
      <c r="H66" s="29"/>
      <c r="I66" s="31" t="s">
        <v>106</v>
      </c>
      <c r="J66" s="31"/>
      <c r="K66" s="50" t="str">
        <f>CONCATENATE(CONCATENATE($E66,IF(ISBLANK($E66),""," = "),$A66),IF(ISBLANK($J66),"",", "),$J66)</f>
        <v>T6, T7 = BC327, -45 V, -800 mA, 625 mW, hfe=250</v>
      </c>
      <c r="L66" s="31"/>
      <c r="M66" s="31"/>
    </row>
    <row r="67" spans="1:13" ht="15" customHeight="1">
      <c r="A67" s="74" t="s">
        <v>190</v>
      </c>
      <c r="B67" s="30" t="s">
        <v>130</v>
      </c>
      <c r="C67" s="43" t="s">
        <v>191</v>
      </c>
      <c r="D67" s="30"/>
      <c r="E67" s="30" t="s">
        <v>209</v>
      </c>
      <c r="F67" s="31">
        <v>1</v>
      </c>
      <c r="G67" s="29">
        <v>1211512</v>
      </c>
      <c r="H67" s="31"/>
      <c r="I67" s="31" t="s">
        <v>192</v>
      </c>
      <c r="J67" s="31"/>
      <c r="K67" s="50" t="str">
        <f>CONCATENATE(CONCATENATE($E67,IF(ISBLANK($E67),""," = "),$A67),IF(ISBLANK($J67),"",", "),$J67)</f>
        <v>IC7 = HT12E</v>
      </c>
      <c r="L67" s="31"/>
      <c r="M67" s="31"/>
    </row>
    <row r="68" spans="1:13" ht="15" customHeight="1">
      <c r="A68" s="76" t="s">
        <v>269</v>
      </c>
      <c r="B68" s="30" t="s">
        <v>124</v>
      </c>
      <c r="C68" s="43" t="s">
        <v>194</v>
      </c>
      <c r="D68" s="43" t="s">
        <v>193</v>
      </c>
      <c r="E68" s="30" t="s">
        <v>208</v>
      </c>
      <c r="F68" s="31">
        <v>1</v>
      </c>
      <c r="G68" s="31">
        <v>1304024</v>
      </c>
      <c r="H68" s="31"/>
      <c r="I68" s="31" t="s">
        <v>195</v>
      </c>
      <c r="J68" s="31"/>
      <c r="K68" s="50" t="str">
        <f>CONCATENATE(CONCATENATE($E68,IF(ISBLANK($E68),""," = "),$A68),IF(ISBLANK($J68),"",", "),$J68)</f>
        <v>IC8 = QAM-TX1-433</v>
      </c>
      <c r="L68" s="31"/>
      <c r="M68" s="31"/>
    </row>
    <row r="69" spans="1:13" ht="15" customHeight="1">
      <c r="A69" s="74" t="s">
        <v>224</v>
      </c>
      <c r="B69" s="58" t="s">
        <v>225</v>
      </c>
      <c r="C69" s="57" t="s">
        <v>226</v>
      </c>
      <c r="D69" s="58" t="s">
        <v>227</v>
      </c>
      <c r="E69" s="58" t="s">
        <v>230</v>
      </c>
      <c r="F69" s="69">
        <v>1</v>
      </c>
      <c r="G69" s="59">
        <v>1081177</v>
      </c>
      <c r="H69" s="57"/>
      <c r="I69" s="59" t="s">
        <v>228</v>
      </c>
      <c r="J69" s="57"/>
      <c r="K69" s="60" t="s">
        <v>229</v>
      </c>
      <c r="L69" s="28"/>
      <c r="M69" s="28"/>
    </row>
    <row r="70" spans="1:13" ht="15" customHeight="1">
      <c r="A70" s="34" t="s">
        <v>10</v>
      </c>
      <c r="B70" s="34"/>
      <c r="C70" s="34"/>
      <c r="D70" s="34"/>
      <c r="E70" s="34"/>
      <c r="F70" s="38">
        <f>SUM(F71:F79)</f>
        <v>9</v>
      </c>
      <c r="G70" s="35"/>
      <c r="H70" s="35"/>
      <c r="I70" s="35"/>
      <c r="J70" s="35"/>
      <c r="K70" s="39" t="s">
        <v>10</v>
      </c>
      <c r="L70" s="28"/>
      <c r="M70" s="28"/>
    </row>
    <row r="71" spans="1:13" ht="15" customHeight="1">
      <c r="A71" s="74" t="s">
        <v>196</v>
      </c>
      <c r="B71" s="30" t="s">
        <v>22</v>
      </c>
      <c r="C71" s="30" t="s">
        <v>197</v>
      </c>
      <c r="D71" s="30" t="s">
        <v>150</v>
      </c>
      <c r="E71" s="30" t="s">
        <v>151</v>
      </c>
      <c r="F71" s="31">
        <v>1</v>
      </c>
      <c r="G71" s="29">
        <v>1103847</v>
      </c>
      <c r="H71" s="29"/>
      <c r="I71" s="31" t="s">
        <v>198</v>
      </c>
      <c r="J71" s="29"/>
      <c r="K71" s="50" t="str">
        <f aca="true" t="shared" si="4" ref="K71:K78">CONCATENATE(CONCATENATE($E71,IF(ISBLANK($E71),""," = "),$A71),IF(ISBLANK($J71),"",", "),$J71)</f>
        <v>n/a = IC socket, DIP-18</v>
      </c>
      <c r="L71" s="28"/>
      <c r="M71" s="28"/>
    </row>
    <row r="72" spans="1:12" s="69" customFormat="1" ht="15" customHeight="1">
      <c r="A72" s="75" t="s">
        <v>270</v>
      </c>
      <c r="B72" s="68" t="s">
        <v>153</v>
      </c>
      <c r="C72" s="70" t="s">
        <v>255</v>
      </c>
      <c r="D72" s="70" t="s">
        <v>273</v>
      </c>
      <c r="E72" s="70" t="s">
        <v>260</v>
      </c>
      <c r="F72" s="55">
        <v>1</v>
      </c>
      <c r="G72" s="69">
        <v>1098454</v>
      </c>
      <c r="H72" s="55"/>
      <c r="I72" s="55" t="s">
        <v>256</v>
      </c>
      <c r="J72" s="67"/>
      <c r="K72" s="66" t="str">
        <f t="shared" si="4"/>
        <v>K5 = Pin header, breakable, 1 row, 2-way, vertical</v>
      </c>
      <c r="L72" s="69" t="s">
        <v>261</v>
      </c>
    </row>
    <row r="73" spans="1:12" s="69" customFormat="1" ht="15" customHeight="1">
      <c r="A73" s="74" t="s">
        <v>271</v>
      </c>
      <c r="B73" s="68" t="s">
        <v>257</v>
      </c>
      <c r="C73" s="68" t="s">
        <v>258</v>
      </c>
      <c r="D73" s="70" t="s">
        <v>272</v>
      </c>
      <c r="E73" s="70" t="s">
        <v>259</v>
      </c>
      <c r="F73" s="69">
        <v>1</v>
      </c>
      <c r="G73" s="69">
        <v>9728856</v>
      </c>
      <c r="I73" s="69" t="s">
        <v>151</v>
      </c>
      <c r="J73" s="67"/>
      <c r="K73" s="66" t="str">
        <f t="shared" si="4"/>
        <v>K6 = Pin socket, breakable, 1 row, 2-way, vertical</v>
      </c>
      <c r="L73" s="69" t="s">
        <v>262</v>
      </c>
    </row>
    <row r="74" spans="1:13" ht="15" customHeight="1">
      <c r="A74" s="75" t="s">
        <v>267</v>
      </c>
      <c r="B74" s="52" t="s">
        <v>153</v>
      </c>
      <c r="C74" s="54" t="s">
        <v>217</v>
      </c>
      <c r="D74" s="54" t="s">
        <v>274</v>
      </c>
      <c r="E74" s="54" t="s">
        <v>219</v>
      </c>
      <c r="F74" s="53">
        <v>1</v>
      </c>
      <c r="G74" s="56">
        <v>1098460</v>
      </c>
      <c r="H74" s="51"/>
      <c r="I74" s="55" t="s">
        <v>218</v>
      </c>
      <c r="J74" s="29"/>
      <c r="K74" s="50" t="str">
        <f t="shared" si="4"/>
        <v>K8 = Pin header, breakable, 2 rows, 8-way, vertical</v>
      </c>
      <c r="L74" s="44" t="s">
        <v>231</v>
      </c>
      <c r="M74" s="28"/>
    </row>
    <row r="75" spans="1:13" ht="15" customHeight="1">
      <c r="A75" s="74" t="s">
        <v>199</v>
      </c>
      <c r="B75" s="30" t="s">
        <v>22</v>
      </c>
      <c r="C75" s="42" t="s">
        <v>200</v>
      </c>
      <c r="D75" s="30" t="s">
        <v>201</v>
      </c>
      <c r="E75" s="30" t="s">
        <v>275</v>
      </c>
      <c r="F75" s="31">
        <v>1</v>
      </c>
      <c r="G75" s="14">
        <v>2064715</v>
      </c>
      <c r="H75" s="29"/>
      <c r="I75" s="29"/>
      <c r="J75" s="29"/>
      <c r="K75" s="50" t="str">
        <f t="shared" si="4"/>
        <v>BAT1 = CR2032 battery holder</v>
      </c>
      <c r="L75" s="28"/>
      <c r="M75" s="28"/>
    </row>
    <row r="76" spans="1:13" ht="15" customHeight="1">
      <c r="A76" s="74" t="s">
        <v>202</v>
      </c>
      <c r="B76" s="30" t="s">
        <v>181</v>
      </c>
      <c r="C76" s="30" t="s">
        <v>203</v>
      </c>
      <c r="D76" s="29"/>
      <c r="E76" s="29"/>
      <c r="F76" s="31">
        <v>1</v>
      </c>
      <c r="G76" s="29"/>
      <c r="H76" s="29"/>
      <c r="I76" s="31" t="s">
        <v>204</v>
      </c>
      <c r="J76" s="29"/>
      <c r="K76" s="50" t="str">
        <f t="shared" si="4"/>
        <v>1591XXLBK ENCLOSURE</v>
      </c>
      <c r="L76" s="28"/>
      <c r="M76" s="28"/>
    </row>
    <row r="77" spans="1:13" ht="15" customHeight="1">
      <c r="A77" s="74" t="s">
        <v>205</v>
      </c>
      <c r="B77" s="30" t="s">
        <v>16</v>
      </c>
      <c r="C77" s="30" t="s">
        <v>206</v>
      </c>
      <c r="D77" s="29"/>
      <c r="E77" s="29"/>
      <c r="F77" s="31">
        <v>1</v>
      </c>
      <c r="G77" s="29"/>
      <c r="H77" s="29"/>
      <c r="I77" s="31" t="s">
        <v>207</v>
      </c>
      <c r="J77" s="29"/>
      <c r="K77" s="50" t="str">
        <f t="shared" si="4"/>
        <v>CR2032 battery</v>
      </c>
      <c r="L77" s="28"/>
      <c r="M77" s="28"/>
    </row>
    <row r="78" spans="1:12" s="69" customFormat="1" ht="15" customHeight="1">
      <c r="A78" s="68" t="s">
        <v>263</v>
      </c>
      <c r="B78" s="68"/>
      <c r="C78" s="68"/>
      <c r="D78" s="67"/>
      <c r="E78" s="67" t="s">
        <v>264</v>
      </c>
      <c r="F78" s="69">
        <v>1</v>
      </c>
      <c r="G78" s="67" t="s">
        <v>151</v>
      </c>
      <c r="H78" s="67"/>
      <c r="I78" s="69" t="s">
        <v>151</v>
      </c>
      <c r="J78" s="67"/>
      <c r="K78" s="66" t="str">
        <f t="shared" si="4"/>
        <v>S6 = S6 (see comment)</v>
      </c>
      <c r="L78" s="69" t="s">
        <v>265</v>
      </c>
    </row>
    <row r="79" spans="1:11" ht="15">
      <c r="A79" s="1" t="s">
        <v>245</v>
      </c>
      <c r="E79" s="1" t="s">
        <v>247</v>
      </c>
      <c r="F79" s="69">
        <v>1</v>
      </c>
      <c r="K79" s="12" t="str">
        <f>CONCATENATE(E79,IF(ISBLANK(E79),""," = "),A79)</f>
        <v>ANT2 = wire 17cm</v>
      </c>
    </row>
    <row r="80" ht="15">
      <c r="J80" s="12" t="str">
        <f aca="true" t="shared" si="5" ref="J80:J108">CONCATENATE(E80,IF(ISBLANK(E80),""," = "),A80)</f>
        <v/>
      </c>
    </row>
    <row r="81" ht="15">
      <c r="J81" s="12" t="str">
        <f t="shared" si="5"/>
        <v/>
      </c>
    </row>
    <row r="82" ht="15">
      <c r="J82" s="12" t="str">
        <f t="shared" si="5"/>
        <v/>
      </c>
    </row>
    <row r="83" ht="15">
      <c r="J83" s="12" t="str">
        <f t="shared" si="5"/>
        <v/>
      </c>
    </row>
    <row r="84" ht="15">
      <c r="J84" s="12" t="str">
        <f t="shared" si="5"/>
        <v/>
      </c>
    </row>
    <row r="85" ht="15">
      <c r="J85" s="12" t="str">
        <f t="shared" si="5"/>
        <v/>
      </c>
    </row>
    <row r="86" ht="15">
      <c r="J86" s="12" t="str">
        <f t="shared" si="5"/>
        <v/>
      </c>
    </row>
    <row r="87" ht="15">
      <c r="J87" s="12" t="str">
        <f t="shared" si="5"/>
        <v/>
      </c>
    </row>
    <row r="88" ht="15">
      <c r="J88" s="12" t="str">
        <f t="shared" si="5"/>
        <v/>
      </c>
    </row>
    <row r="89" ht="15">
      <c r="J89" s="12" t="str">
        <f t="shared" si="5"/>
        <v/>
      </c>
    </row>
    <row r="90" ht="15">
      <c r="J90" s="12" t="str">
        <f t="shared" si="5"/>
        <v/>
      </c>
    </row>
    <row r="91" ht="15">
      <c r="J91" s="12" t="str">
        <f t="shared" si="5"/>
        <v/>
      </c>
    </row>
    <row r="92" ht="15">
      <c r="J92" s="12" t="str">
        <f t="shared" si="5"/>
        <v/>
      </c>
    </row>
    <row r="93" ht="15">
      <c r="J93" s="12" t="str">
        <f t="shared" si="5"/>
        <v/>
      </c>
    </row>
    <row r="94" ht="15">
      <c r="J94" s="12" t="str">
        <f t="shared" si="5"/>
        <v/>
      </c>
    </row>
    <row r="95" ht="15">
      <c r="J95" s="12" t="str">
        <f t="shared" si="5"/>
        <v/>
      </c>
    </row>
    <row r="96" ht="15">
      <c r="J96" s="12" t="str">
        <f t="shared" si="5"/>
        <v/>
      </c>
    </row>
    <row r="97" ht="15">
      <c r="J97" s="12" t="str">
        <f t="shared" si="5"/>
        <v/>
      </c>
    </row>
    <row r="98" ht="15">
      <c r="J98" s="12" t="str">
        <f t="shared" si="5"/>
        <v/>
      </c>
    </row>
    <row r="99" ht="15">
      <c r="J99" s="12" t="str">
        <f t="shared" si="5"/>
        <v/>
      </c>
    </row>
    <row r="100" ht="15">
      <c r="J100" s="12" t="str">
        <f t="shared" si="5"/>
        <v/>
      </c>
    </row>
    <row r="101" ht="15">
      <c r="J101" s="12" t="str">
        <f t="shared" si="5"/>
        <v/>
      </c>
    </row>
    <row r="102" ht="15">
      <c r="J102" s="12" t="str">
        <f t="shared" si="5"/>
        <v/>
      </c>
    </row>
    <row r="103" ht="15">
      <c r="J103" s="12" t="str">
        <f t="shared" si="5"/>
        <v/>
      </c>
    </row>
    <row r="104" ht="15">
      <c r="J104" s="12" t="str">
        <f t="shared" si="5"/>
        <v/>
      </c>
    </row>
    <row r="105" ht="15">
      <c r="J105" s="12" t="str">
        <f t="shared" si="5"/>
        <v/>
      </c>
    </row>
    <row r="106" ht="15">
      <c r="J106" s="12" t="str">
        <f t="shared" si="5"/>
        <v/>
      </c>
    </row>
    <row r="107" ht="15">
      <c r="J107" s="12" t="str">
        <f t="shared" si="5"/>
        <v/>
      </c>
    </row>
    <row r="108" ht="15">
      <c r="J108" s="12" t="str">
        <f t="shared" si="5"/>
        <v/>
      </c>
    </row>
  </sheetData>
  <mergeCells count="3">
    <mergeCell ref="A1:F1"/>
    <mergeCell ref="A54:F54"/>
    <mergeCell ref="A46:F46"/>
  </mergeCells>
  <hyperlinks>
    <hyperlink ref="B26" r:id="rId1" tooltip="Bestellen STMicroelectronics online producten" display="http://nl.rs-online.com/web/b/stmicroelectronics/"/>
  </hyperlinks>
  <printOptions/>
  <pageMargins left="0.31527777777777777" right="0.31527777777777777" top="0.31527777777777777" bottom="0.41388888888888886" header="0.5118055555555555" footer="0.31527777777777777"/>
  <pageSetup fitToHeight="1" fitToWidth="1" horizontalDpi="600" verticalDpi="600" orientation="landscape" paperSize="9" scale="6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6" customFormat="1" ht="17.1" customHeight="1">
      <c r="A1" s="73" t="s">
        <v>11</v>
      </c>
      <c r="B1" s="73"/>
      <c r="C1" s="73"/>
      <c r="D1" s="73"/>
    </row>
    <row r="2" spans="1:4" s="6" customFormat="1" ht="14.85" customHeight="1">
      <c r="A2" s="7" t="s">
        <v>12</v>
      </c>
      <c r="B2" s="8" t="s">
        <v>13</v>
      </c>
      <c r="C2" s="8" t="s">
        <v>14</v>
      </c>
      <c r="D2" s="8" t="s">
        <v>0</v>
      </c>
    </row>
    <row r="3" spans="1:4" ht="12.75">
      <c r="A3" s="9"/>
      <c r="B3" s="10"/>
      <c r="C3" s="10"/>
      <c r="D3" s="10"/>
    </row>
    <row r="4" spans="1:4" ht="12.75">
      <c r="A4" s="9"/>
      <c r="B4" s="10"/>
      <c r="C4" s="10"/>
      <c r="D4" s="10"/>
    </row>
    <row r="5" ht="12.75">
      <c r="A5" s="11"/>
    </row>
    <row r="6" ht="12.75">
      <c r="A6" s="11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trainee | Niek Laskarzewski</dc:creator>
  <cp:keywords/>
  <dc:description/>
  <cp:lastModifiedBy>CPV</cp:lastModifiedBy>
  <cp:lastPrinted>2015-01-06T14:24:59Z</cp:lastPrinted>
  <dcterms:created xsi:type="dcterms:W3CDTF">2009-05-15T08:53:47Z</dcterms:created>
  <dcterms:modified xsi:type="dcterms:W3CDTF">2015-03-16T09:26:59Z</dcterms:modified>
  <cp:category/>
  <cp:version/>
  <cp:contentType/>
  <cp:contentStatus/>
</cp:coreProperties>
</file>