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521" yWindow="7590" windowWidth="24030" windowHeight="7635" tabRatio="212" activeTab="0"/>
  </bookViews>
  <sheets>
    <sheet name="BOM" sheetId="1" r:id="rId1"/>
    <sheet name="history" sheetId="2" r:id="rId2"/>
  </sheets>
  <definedNames>
    <definedName name="_xlnm.Print_Area" localSheetId="0">'BOM'!$A$1:$I$62</definedName>
  </definedNames>
  <calcPr calcId="145621"/>
</workbook>
</file>

<file path=xl/sharedStrings.xml><?xml version="1.0" encoding="utf-8"?>
<sst xmlns="http://schemas.openxmlformats.org/spreadsheetml/2006/main" count="215" uniqueCount="180">
  <si>
    <t>Description</t>
  </si>
  <si>
    <t>Manufacturer</t>
  </si>
  <si>
    <t>Reference</t>
  </si>
  <si>
    <t>Footprint</t>
  </si>
  <si>
    <t>Designation</t>
  </si>
  <si>
    <t>Farnell</t>
  </si>
  <si>
    <t>Digikey</t>
  </si>
  <si>
    <t>Resistor</t>
  </si>
  <si>
    <t>Capacitor</t>
  </si>
  <si>
    <t>Semiconductor</t>
  </si>
  <si>
    <t>Other</t>
  </si>
  <si>
    <t>Misc.</t>
  </si>
  <si>
    <t>DOCUMENT HISTORY</t>
  </si>
  <si>
    <t>Date</t>
  </si>
  <si>
    <t>Rev.</t>
  </si>
  <si>
    <t>Author</t>
  </si>
  <si>
    <t>Qnt</t>
  </si>
  <si>
    <t>RS</t>
  </si>
  <si>
    <t>copy colom J - past value only</t>
  </si>
  <si>
    <t>BOMformul</t>
  </si>
  <si>
    <t>BOM for editors</t>
  </si>
  <si>
    <t>Multicomp</t>
  </si>
  <si>
    <t>Inductor</t>
  </si>
  <si>
    <t>TE Connectivity/Citec</t>
  </si>
  <si>
    <t>pote</t>
  </si>
  <si>
    <t>P1</t>
  </si>
  <si>
    <t>10K 5% 250mW</t>
  </si>
  <si>
    <t>MCF 0.25W 10K</t>
  </si>
  <si>
    <t>res10e</t>
  </si>
  <si>
    <t>100nF 50V 20%</t>
  </si>
  <si>
    <t>MCRR50104Z5UM0050</t>
  </si>
  <si>
    <t>mkt1e</t>
  </si>
  <si>
    <t>1N4007 1A 1000V</t>
  </si>
  <si>
    <t>1N4007G</t>
  </si>
  <si>
    <t>diod1e</t>
  </si>
  <si>
    <t>D1</t>
  </si>
  <si>
    <t>Microchip</t>
  </si>
  <si>
    <t>7805 voltage regulator 5V</t>
  </si>
  <si>
    <t>ON Semiconductor</t>
  </si>
  <si>
    <t>MC7805CTG</t>
  </si>
  <si>
    <t>TO-220</t>
  </si>
  <si>
    <t>Texas Instruments</t>
  </si>
  <si>
    <t>TE Connectivity</t>
  </si>
  <si>
    <t>MCF 0.25W 3K3</t>
  </si>
  <si>
    <t>1k 5% 250mW</t>
  </si>
  <si>
    <t>MCF 0.25W 1K</t>
  </si>
  <si>
    <t>R12</t>
  </si>
  <si>
    <t>470k 5% 250mW</t>
  </si>
  <si>
    <t>MCF 0.25W 470K</t>
  </si>
  <si>
    <t>MCF 0.25W 150R</t>
  </si>
  <si>
    <t>R16</t>
  </si>
  <si>
    <t>150R 5% 250mW</t>
  </si>
  <si>
    <t>5k6 5% 250mW</t>
  </si>
  <si>
    <t>MCF 0.25W 5K6</t>
  </si>
  <si>
    <t>R17</t>
  </si>
  <si>
    <t>trimmer 500k</t>
  </si>
  <si>
    <t>CB10LV474M</t>
  </si>
  <si>
    <t>2.2 µF, 50 V, 2 mm pitch, 5x11 mm</t>
  </si>
  <si>
    <t>MCGPR50V225M5X11</t>
  </si>
  <si>
    <t>EPP-CP-200-500</t>
  </si>
  <si>
    <t>228-6852</t>
  </si>
  <si>
    <t>C1</t>
  </si>
  <si>
    <t>22 pF, 50 V, C0G/NP0, 2.5 mm pitch</t>
  </si>
  <si>
    <t>MCCHU5220J5</t>
  </si>
  <si>
    <t>EPP-CNP-250</t>
  </si>
  <si>
    <t>C8,C9</t>
  </si>
  <si>
    <t>537-3634</t>
  </si>
  <si>
    <t>C10</t>
  </si>
  <si>
    <t>100 µF, 50 V, 3.5 mm pitch, 8x11 mm</t>
  </si>
  <si>
    <t>MCGPR50V107M8X11</t>
  </si>
  <si>
    <t>EPP-CP-350-800</t>
  </si>
  <si>
    <t>228-6903</t>
  </si>
  <si>
    <t>C11,C12</t>
  </si>
  <si>
    <t>10 µF, 250 V, 20 %, radial, lead spacing 5 mm</t>
  </si>
  <si>
    <t>Panasonic</t>
  </si>
  <si>
    <t>ECA2EHG100</t>
  </si>
  <si>
    <t>elco4er</t>
  </si>
  <si>
    <t>C3</t>
  </si>
  <si>
    <t>Ultrafast diode 1A 600V BYV26</t>
  </si>
  <si>
    <t>Vishay Semiconductor</t>
  </si>
  <si>
    <t>BYV26C-TAP</t>
  </si>
  <si>
    <t>D2</t>
  </si>
  <si>
    <t>LED, red, 3 mm</t>
  </si>
  <si>
    <t>MCL034MT</t>
  </si>
  <si>
    <t>EPP-LED-3MM</t>
  </si>
  <si>
    <t>228-5916</t>
  </si>
  <si>
    <t>LED1</t>
  </si>
  <si>
    <t>K155ID1 (74141)</t>
  </si>
  <si>
    <t>Russia</t>
  </si>
  <si>
    <t>К155ИД1 (74141)</t>
  </si>
  <si>
    <t>dip16e</t>
  </si>
  <si>
    <t>IC4</t>
  </si>
  <si>
    <t>LP2950 3V3 100mA</t>
  </si>
  <si>
    <t>LP2950-33LPE3</t>
  </si>
  <si>
    <t>TO-92</t>
  </si>
  <si>
    <t>IC5</t>
  </si>
  <si>
    <t>IC6</t>
  </si>
  <si>
    <t>DC/DC controller MC34063</t>
  </si>
  <si>
    <t>MC34063AP</t>
  </si>
  <si>
    <t>dip8e</t>
  </si>
  <si>
    <t>IC7</t>
  </si>
  <si>
    <t>to92e1</t>
  </si>
  <si>
    <t>T5</t>
  </si>
  <si>
    <t>2N7000 NMOS, 60V 200mA</t>
  </si>
  <si>
    <t>Fairchild Semiconductor</t>
  </si>
  <si>
    <t>2N7000</t>
  </si>
  <si>
    <t>to-92</t>
  </si>
  <si>
    <t>T6,T7</t>
  </si>
  <si>
    <t>L1</t>
  </si>
  <si>
    <t>ELC10D331E</t>
  </si>
  <si>
    <t>Neon lamp, wire ended T1.1/4</t>
  </si>
  <si>
    <t>MC08010000</t>
  </si>
  <si>
    <t>Crystal 22.1184MHz</t>
  </si>
  <si>
    <t>TXC</t>
  </si>
  <si>
    <t>9B-22.1184MAAJ-B</t>
  </si>
  <si>
    <t>X1</t>
  </si>
  <si>
    <t>A2035H GPS module internal antenna SIRF IV</t>
  </si>
  <si>
    <t>Maestro Wireless Solutions</t>
  </si>
  <si>
    <t>A2035H</t>
  </si>
  <si>
    <t>MOD1</t>
  </si>
  <si>
    <t>Jumper, 1x2, vertical</t>
  </si>
  <si>
    <t>4-103321-8</t>
  </si>
  <si>
    <t>681-2058</t>
  </si>
  <si>
    <t>SIL2e</t>
  </si>
  <si>
    <t>Jumper cap</t>
  </si>
  <si>
    <t>SPC20479</t>
  </si>
  <si>
    <t>K1</t>
  </si>
  <si>
    <t>6-way SIL header pitch 2.54mm</t>
  </si>
  <si>
    <t>Terminal block 5.08 mm, 2-way, 630 V</t>
  </si>
  <si>
    <t>Phoenix Contact</t>
  </si>
  <si>
    <t>MKDSN 1,5/2-5,08</t>
  </si>
  <si>
    <t>EPP-TB-508-2</t>
  </si>
  <si>
    <t>193-0586</t>
  </si>
  <si>
    <t>K2</t>
  </si>
  <si>
    <t>3k3 5% 250mW</t>
  </si>
  <si>
    <t>330 uH, 900mA, radial DxL = 10 x 15 mm</t>
  </si>
  <si>
    <t>BOM::150189-1::6-digit nixie clock</t>
  </si>
  <si>
    <t>R3,R13,R24</t>
  </si>
  <si>
    <t>R8,R23</t>
  </si>
  <si>
    <t>C2,C4,C5,C6,C7,C13,C14,C15,C16,C17</t>
  </si>
  <si>
    <t>T1,T2,T3,T4,T8</t>
  </si>
  <si>
    <t>IC1,IC2,IC3,IC8,IC9</t>
  </si>
  <si>
    <t>PIC18F4420-I/SP</t>
  </si>
  <si>
    <t>PIC18F4420 EPS 150189-41</t>
  </si>
  <si>
    <t>DIP40e</t>
  </si>
  <si>
    <t>Nixie tube IN-12</t>
  </si>
  <si>
    <t>IN-12</t>
  </si>
  <si>
    <t>V1,V2,V3,V4,V5,V6</t>
  </si>
  <si>
    <t>LA1,LA2</t>
  </si>
  <si>
    <t>K3,K5,K7,K9,K11,K13</t>
  </si>
  <si>
    <t>K4,K6,K8,K10,K12,K14</t>
  </si>
  <si>
    <t>MPSA42, NPN 300V 500mA</t>
  </si>
  <si>
    <t>MPSA42</t>
  </si>
  <si>
    <t>Fisher Elektronik</t>
  </si>
  <si>
    <t>BL2.72Z</t>
  </si>
  <si>
    <t>EPP-DIL-F-xxx-V</t>
  </si>
  <si>
    <t>n/a</t>
  </si>
  <si>
    <t>Pin socket, breakable, 2 rows, 10-way, vertical</t>
  </si>
  <si>
    <t>9-103324-0</t>
  </si>
  <si>
    <t>EPP-DIL-M-xxx-H</t>
  </si>
  <si>
    <t>681-2666</t>
  </si>
  <si>
    <t>Pin header, breakable, 2 rows, 10-way, right angle</t>
  </si>
  <si>
    <t>JP1</t>
  </si>
  <si>
    <t>S1</t>
  </si>
  <si>
    <t>Switch, toggle, SPDT, 20 V, 0.4 VA</t>
  </si>
  <si>
    <t>A101SYCB04</t>
  </si>
  <si>
    <t>EPP-S-TOGGLE-SPDT</t>
  </si>
  <si>
    <t>710-9779</t>
  </si>
  <si>
    <t>PCB 150189-1 V1.2</t>
  </si>
  <si>
    <t>R1,R2,R4,R5,R6,R7,R9,R10,R11,R14,R15,R18,R19,R20,R21,R22,R25,R26 = 10K 5% 250mW</t>
  </si>
  <si>
    <t>R1,R2,R4,R5,R25,R26</t>
  </si>
  <si>
    <t>MCF 0.25W 27K</t>
  </si>
  <si>
    <t>27K 5% 250mW</t>
  </si>
  <si>
    <t>680 pF, 100 V, Y5P, 2.5 mm pitch</t>
  </si>
  <si>
    <t>Vishay</t>
  </si>
  <si>
    <t>D681K20Y5PH63L2R</t>
  </si>
  <si>
    <t>Infineon</t>
  </si>
  <si>
    <t>SPP20N60C3</t>
  </si>
  <si>
    <t>SPP20N60C3 NMOS, 650V, 20A</t>
  </si>
  <si>
    <t>R7,R9,R10,R11,R14,R15,R18,R19,R20,R21,R22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</si>
</sst>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10">
    <font>
      <sz val="10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1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63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/>
    <xf numFmtId="49" fontId="0" fillId="0" borderId="0" xfId="0" applyNumberFormat="1" applyFont="1"/>
    <xf numFmtId="0" fontId="0" fillId="0" borderId="0" xfId="0" applyFont="1"/>
    <xf numFmtId="0" fontId="2" fillId="2" borderId="0" xfId="0" applyFont="1" applyFill="1"/>
    <xf numFmtId="49" fontId="2" fillId="2" borderId="0" xfId="0" applyNumberFormat="1" applyFont="1" applyFill="1"/>
    <xf numFmtId="49" fontId="3" fillId="3" borderId="0" xfId="0" applyNumberFormat="1" applyFont="1" applyFill="1"/>
    <xf numFmtId="0" fontId="3" fillId="3" borderId="0" xfId="0" applyFont="1" applyFill="1"/>
    <xf numFmtId="49" fontId="4" fillId="0" borderId="0" xfId="0" applyNumberFormat="1" applyFont="1" applyFill="1"/>
    <xf numFmtId="0" fontId="4" fillId="0" borderId="0" xfId="0" applyFont="1" applyFill="1"/>
    <xf numFmtId="0" fontId="6" fillId="0" borderId="0" xfId="0" applyFont="1"/>
    <xf numFmtId="0" fontId="5" fillId="2" borderId="1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164" fontId="0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164" fontId="0" fillId="0" borderId="0" xfId="0" applyNumberFormat="1" applyFont="1"/>
    <xf numFmtId="0" fontId="9" fillId="0" borderId="0" xfId="0" applyFont="1" applyAlignment="1">
      <alignment vertical="center"/>
    </xf>
    <xf numFmtId="49" fontId="3" fillId="4" borderId="0" xfId="0" applyNumberFormat="1" applyFont="1" applyFill="1"/>
    <xf numFmtId="0" fontId="3" fillId="4" borderId="0" xfId="0" applyFont="1" applyFill="1"/>
    <xf numFmtId="0" fontId="9" fillId="5" borderId="0" xfId="0" applyFont="1" applyFill="1" applyAlignment="1">
      <alignment vertical="center"/>
    </xf>
    <xf numFmtId="0" fontId="2" fillId="2" borderId="0" xfId="0" applyFont="1" applyFill="1" applyAlignment="1">
      <alignment wrapText="1"/>
    </xf>
    <xf numFmtId="0" fontId="8" fillId="2" borderId="0" xfId="0" applyFont="1" applyFill="1"/>
    <xf numFmtId="49" fontId="0" fillId="0" borderId="0" xfId="0" applyNumberFormat="1" applyFont="1" applyFill="1"/>
    <xf numFmtId="0" fontId="0" fillId="0" borderId="0" xfId="0"/>
    <xf numFmtId="49" fontId="0" fillId="0" borderId="0" xfId="0" applyNumberFormat="1" applyFont="1"/>
    <xf numFmtId="0" fontId="0" fillId="0" borderId="0" xfId="0" applyFont="1"/>
    <xf numFmtId="0" fontId="9" fillId="0" borderId="0" xfId="0" applyFont="1" applyAlignment="1">
      <alignment vertical="center"/>
    </xf>
    <xf numFmtId="49" fontId="0" fillId="0" borderId="0" xfId="0" applyNumberFormat="1"/>
    <xf numFmtId="0" fontId="0" fillId="0" borderId="0" xfId="0" applyNumberFormat="1" applyFont="1"/>
    <xf numFmtId="49" fontId="1" fillId="2" borderId="0" xfId="0" applyNumberFormat="1" applyFont="1" applyFill="1" applyAlignment="1">
      <alignment horizontal="left"/>
    </xf>
    <xf numFmtId="0" fontId="5" fillId="6" borderId="3" xfId="0" applyFont="1" applyFill="1" applyBorder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5"/>
  <sheetViews>
    <sheetView tabSelected="1" workbookViewId="0" topLeftCell="A1">
      <selection activeCell="E6" sqref="E6"/>
    </sheetView>
  </sheetViews>
  <sheetFormatPr defaultColWidth="11.57421875" defaultRowHeight="12.75"/>
  <cols>
    <col min="1" max="1" width="33.8515625" style="1" bestFit="1" customWidth="1"/>
    <col min="2" max="2" width="22.28125" style="1" customWidth="1"/>
    <col min="3" max="3" width="23.7109375" style="1" customWidth="1"/>
    <col min="4" max="4" width="7.8515625" style="1" customWidth="1"/>
    <col min="5" max="5" width="64.7109375" style="1" bestFit="1" customWidth="1"/>
    <col min="6" max="6" width="6.00390625" style="2" bestFit="1" customWidth="1"/>
    <col min="7" max="7" width="10.28125" style="2" bestFit="1" customWidth="1"/>
    <col min="8" max="9" width="11.57421875" style="2" customWidth="1"/>
    <col min="10" max="10" width="19.140625" style="2" customWidth="1"/>
    <col min="11" max="11" width="48.7109375" style="2" customWidth="1"/>
    <col min="12" max="16384" width="11.57421875" style="2" customWidth="1"/>
  </cols>
  <sheetData>
    <row r="1" spans="1:11" s="3" customFormat="1" ht="20.25">
      <c r="A1" s="28" t="s">
        <v>136</v>
      </c>
      <c r="B1" s="28"/>
      <c r="C1" s="28"/>
      <c r="D1" s="28"/>
      <c r="E1" s="28"/>
      <c r="F1" s="28"/>
      <c r="K1" s="20" t="s">
        <v>18</v>
      </c>
    </row>
    <row r="2" spans="1:11" s="3" customFormat="1" ht="2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3" t="s">
        <v>16</v>
      </c>
      <c r="G2" s="3" t="s">
        <v>5</v>
      </c>
      <c r="H2" s="3" t="s">
        <v>6</v>
      </c>
      <c r="I2" s="3" t="s">
        <v>17</v>
      </c>
      <c r="J2" s="3" t="s">
        <v>19</v>
      </c>
      <c r="K2" s="19" t="s">
        <v>20</v>
      </c>
    </row>
    <row r="3" spans="1:10" s="17" customFormat="1" ht="15">
      <c r="A3" s="16" t="s">
        <v>7</v>
      </c>
      <c r="B3" s="16"/>
      <c r="C3" s="16"/>
      <c r="D3" s="16"/>
      <c r="E3" s="16"/>
      <c r="F3" s="17">
        <f>SUM(F4:F11)</f>
        <v>27</v>
      </c>
      <c r="J3" s="18" t="str">
        <f>CONCATENATE(E3,IF(ISBLANK(E3),""," = "),A3)</f>
        <v>Resistor</v>
      </c>
    </row>
    <row r="4" spans="1:10" ht="15">
      <c r="A4" s="21" t="s">
        <v>172</v>
      </c>
      <c r="B4" s="1" t="s">
        <v>21</v>
      </c>
      <c r="C4" t="s">
        <v>171</v>
      </c>
      <c r="D4" s="1" t="s">
        <v>28</v>
      </c>
      <c r="E4" s="1" t="s">
        <v>170</v>
      </c>
      <c r="F4" s="2">
        <v>6</v>
      </c>
      <c r="G4">
        <v>9339370</v>
      </c>
      <c r="J4" s="15" t="str">
        <f aca="true" t="shared" si="0" ref="J4:J92">CONCATENATE(E4,IF(ISBLANK(E4),""," = "),A4)</f>
        <v>R1,R2,R4,R5,R25,R26 = 27K 5% 250mW</v>
      </c>
    </row>
    <row r="5" spans="1:10" s="24" customFormat="1" ht="15">
      <c r="A5" s="21" t="s">
        <v>26</v>
      </c>
      <c r="B5" s="23" t="s">
        <v>21</v>
      </c>
      <c r="C5" s="22" t="s">
        <v>27</v>
      </c>
      <c r="D5" s="23" t="s">
        <v>28</v>
      </c>
      <c r="E5" s="23" t="s">
        <v>179</v>
      </c>
      <c r="F5" s="24">
        <v>12</v>
      </c>
      <c r="G5" s="22">
        <v>9339060</v>
      </c>
      <c r="J5" s="25" t="s">
        <v>169</v>
      </c>
    </row>
    <row r="6" spans="1:10" s="24" customFormat="1" ht="15">
      <c r="A6" s="21" t="s">
        <v>47</v>
      </c>
      <c r="B6" s="23" t="s">
        <v>21</v>
      </c>
      <c r="C6" s="22" t="s">
        <v>48</v>
      </c>
      <c r="D6" s="23" t="s">
        <v>28</v>
      </c>
      <c r="E6" s="23" t="s">
        <v>137</v>
      </c>
      <c r="F6" s="24">
        <v>3</v>
      </c>
      <c r="G6">
        <v>9339566</v>
      </c>
      <c r="J6" s="25" t="str">
        <f t="shared" si="0"/>
        <v>R3,R13,R24 = 470k 5% 250mW</v>
      </c>
    </row>
    <row r="7" spans="1:10" s="24" customFormat="1" ht="15">
      <c r="A7" s="21" t="s">
        <v>134</v>
      </c>
      <c r="B7" s="23" t="s">
        <v>21</v>
      </c>
      <c r="C7" s="22" t="s">
        <v>43</v>
      </c>
      <c r="D7" s="23" t="s">
        <v>28</v>
      </c>
      <c r="E7" s="23" t="s">
        <v>138</v>
      </c>
      <c r="F7" s="24">
        <v>2</v>
      </c>
      <c r="G7" s="24">
        <v>9339426</v>
      </c>
      <c r="J7" s="25" t="str">
        <f t="shared" si="0"/>
        <v>R8,R23 = 3k3 5% 250mW</v>
      </c>
    </row>
    <row r="8" spans="1:10" s="24" customFormat="1" ht="15">
      <c r="A8" s="21" t="s">
        <v>44</v>
      </c>
      <c r="B8" s="23" t="s">
        <v>21</v>
      </c>
      <c r="C8" s="22" t="s">
        <v>45</v>
      </c>
      <c r="D8" s="23" t="s">
        <v>28</v>
      </c>
      <c r="E8" s="23" t="s">
        <v>46</v>
      </c>
      <c r="F8" s="24">
        <v>1</v>
      </c>
      <c r="G8" s="24">
        <v>9339051</v>
      </c>
      <c r="J8" s="25" t="str">
        <f t="shared" si="0"/>
        <v>R12 = 1k 5% 250mW</v>
      </c>
    </row>
    <row r="9" spans="1:10" s="24" customFormat="1" ht="15">
      <c r="A9" s="21" t="s">
        <v>51</v>
      </c>
      <c r="B9" s="23" t="s">
        <v>21</v>
      </c>
      <c r="C9" s="22" t="s">
        <v>49</v>
      </c>
      <c r="D9" s="23" t="s">
        <v>28</v>
      </c>
      <c r="E9" s="23" t="s">
        <v>50</v>
      </c>
      <c r="F9" s="24">
        <v>1</v>
      </c>
      <c r="G9" s="24">
        <v>9339175</v>
      </c>
      <c r="J9" s="25" t="str">
        <f t="shared" si="0"/>
        <v>R16 = 150R 5% 250mW</v>
      </c>
    </row>
    <row r="10" spans="1:10" s="24" customFormat="1" ht="15">
      <c r="A10" s="21" t="s">
        <v>52</v>
      </c>
      <c r="B10" s="23" t="s">
        <v>21</v>
      </c>
      <c r="C10" s="22" t="s">
        <v>53</v>
      </c>
      <c r="D10" s="23" t="s">
        <v>28</v>
      </c>
      <c r="E10" s="23" t="s">
        <v>54</v>
      </c>
      <c r="F10" s="24">
        <v>1</v>
      </c>
      <c r="G10" s="24">
        <v>9339604</v>
      </c>
      <c r="J10" s="25" t="str">
        <f t="shared" si="0"/>
        <v>R17 = 5k6 5% 250mW</v>
      </c>
    </row>
    <row r="11" spans="1:10" ht="15">
      <c r="A11" s="21" t="s">
        <v>55</v>
      </c>
      <c r="B11" s="1" t="s">
        <v>23</v>
      </c>
      <c r="C11" t="s">
        <v>56</v>
      </c>
      <c r="D11" s="1" t="s">
        <v>24</v>
      </c>
      <c r="E11" s="1" t="s">
        <v>25</v>
      </c>
      <c r="F11" s="2">
        <v>1</v>
      </c>
      <c r="G11">
        <v>1227545</v>
      </c>
      <c r="J11" s="15" t="str">
        <f t="shared" si="0"/>
        <v>P1 = trimmer 500k</v>
      </c>
    </row>
    <row r="12" spans="1:10" s="17" customFormat="1" ht="15">
      <c r="A12" s="16" t="s">
        <v>22</v>
      </c>
      <c r="B12" s="16"/>
      <c r="C12" s="16"/>
      <c r="D12" s="16"/>
      <c r="E12" s="16"/>
      <c r="F12" s="17" t="e">
        <f>SUM(#REF!)</f>
        <v>#REF!</v>
      </c>
      <c r="J12" s="18" t="str">
        <f aca="true" t="shared" si="1" ref="J12">CONCATENATE(E12,IF(ISBLANK(E12),""," = "),A12)</f>
        <v>Inductor</v>
      </c>
    </row>
    <row r="13" spans="1:10" s="24" customFormat="1" ht="12.75">
      <c r="A13" s="26" t="s">
        <v>135</v>
      </c>
      <c r="B13" s="26" t="s">
        <v>74</v>
      </c>
      <c r="C13" s="22" t="s">
        <v>109</v>
      </c>
      <c r="D13" s="26"/>
      <c r="E13" s="26" t="s">
        <v>108</v>
      </c>
      <c r="F13" s="24">
        <v>1</v>
      </c>
      <c r="G13" s="22">
        <v>1749073</v>
      </c>
      <c r="H13" s="22"/>
      <c r="J13" s="24" t="str">
        <f t="shared" si="0"/>
        <v>L1 = 330 uH, 900mA, radial DxL = 10 x 15 mm</v>
      </c>
    </row>
    <row r="14" spans="1:10" s="17" customFormat="1" ht="15">
      <c r="A14" s="16" t="s">
        <v>8</v>
      </c>
      <c r="B14" s="16"/>
      <c r="C14" s="16"/>
      <c r="D14" s="16"/>
      <c r="E14" s="16"/>
      <c r="F14" s="17">
        <f>SUM(F16:F20)</f>
        <v>16</v>
      </c>
      <c r="J14" s="18" t="str">
        <f t="shared" si="0"/>
        <v>Capacitor</v>
      </c>
    </row>
    <row r="15" spans="1:10" s="24" customFormat="1" ht="12.75">
      <c r="A15" s="21" t="s">
        <v>57</v>
      </c>
      <c r="B15" s="23" t="s">
        <v>21</v>
      </c>
      <c r="C15" s="22" t="s">
        <v>58</v>
      </c>
      <c r="D15" s="23" t="s">
        <v>59</v>
      </c>
      <c r="E15" s="23" t="s">
        <v>61</v>
      </c>
      <c r="F15" s="24">
        <v>1</v>
      </c>
      <c r="G15" s="22">
        <v>9451366</v>
      </c>
      <c r="I15" s="24" t="s">
        <v>60</v>
      </c>
      <c r="J15" s="24" t="str">
        <f t="shared" si="0"/>
        <v>C1 = 2.2 µF, 50 V, 2 mm pitch, 5x11 mm</v>
      </c>
    </row>
    <row r="16" spans="1:10" ht="15">
      <c r="A16" s="21" t="s">
        <v>29</v>
      </c>
      <c r="B16" s="1" t="s">
        <v>21</v>
      </c>
      <c r="C16" t="s">
        <v>30</v>
      </c>
      <c r="D16" s="1" t="s">
        <v>31</v>
      </c>
      <c r="E16" s="1" t="s">
        <v>139</v>
      </c>
      <c r="F16" s="2">
        <v>10</v>
      </c>
      <c r="G16">
        <v>1759167</v>
      </c>
      <c r="J16" s="15" t="str">
        <f t="shared" si="0"/>
        <v>C2,C4,C5,C6,C7,C13,C14,C15,C16,C17 = 100nF 50V 20%</v>
      </c>
    </row>
    <row r="17" spans="1:10" s="24" customFormat="1" ht="12.75">
      <c r="A17" s="21" t="s">
        <v>173</v>
      </c>
      <c r="B17" s="23" t="s">
        <v>174</v>
      </c>
      <c r="C17" t="s">
        <v>175</v>
      </c>
      <c r="D17" s="23" t="s">
        <v>64</v>
      </c>
      <c r="E17" s="23" t="s">
        <v>77</v>
      </c>
      <c r="F17" s="24">
        <v>1</v>
      </c>
      <c r="G17" s="22">
        <v>1827828</v>
      </c>
      <c r="J17" s="24" t="str">
        <f>CONCATENATE(E17,IF(ISBLANK(E17),""," = "),A17)</f>
        <v>C3 = 680 pF, 100 V, Y5P, 2.5 mm pitch</v>
      </c>
    </row>
    <row r="18" spans="1:10" s="24" customFormat="1" ht="12.75">
      <c r="A18" s="21" t="s">
        <v>62</v>
      </c>
      <c r="B18" s="23" t="s">
        <v>21</v>
      </c>
      <c r="C18" s="22" t="s">
        <v>63</v>
      </c>
      <c r="D18" s="23" t="s">
        <v>64</v>
      </c>
      <c r="E18" s="23" t="s">
        <v>65</v>
      </c>
      <c r="F18" s="24">
        <v>2</v>
      </c>
      <c r="G18" s="22">
        <v>9411674</v>
      </c>
      <c r="I18" s="24" t="s">
        <v>66</v>
      </c>
      <c r="J18" s="24" t="str">
        <f t="shared" si="0"/>
        <v>C8,C9 = 22 pF, 50 V, C0G/NP0, 2.5 mm pitch</v>
      </c>
    </row>
    <row r="19" spans="1:10" s="24" customFormat="1" ht="12.75">
      <c r="A19" s="21" t="s">
        <v>73</v>
      </c>
      <c r="B19" s="23" t="s">
        <v>74</v>
      </c>
      <c r="C19" s="22" t="s">
        <v>75</v>
      </c>
      <c r="D19" s="23" t="s">
        <v>76</v>
      </c>
      <c r="E19" s="23" t="s">
        <v>67</v>
      </c>
      <c r="F19" s="24">
        <v>1</v>
      </c>
      <c r="G19" s="22">
        <v>9693262</v>
      </c>
      <c r="J19" s="24" t="str">
        <f t="shared" si="0"/>
        <v>C10 = 10 µF, 250 V, 20 %, radial, lead spacing 5 mm</v>
      </c>
    </row>
    <row r="20" spans="1:10" s="24" customFormat="1" ht="12.75">
      <c r="A20" s="21" t="s">
        <v>68</v>
      </c>
      <c r="B20" s="23" t="s">
        <v>21</v>
      </c>
      <c r="C20" s="22" t="s">
        <v>69</v>
      </c>
      <c r="D20" s="23" t="s">
        <v>70</v>
      </c>
      <c r="E20" s="23" t="s">
        <v>72</v>
      </c>
      <c r="F20" s="24">
        <v>2</v>
      </c>
      <c r="G20" s="22">
        <v>9451412</v>
      </c>
      <c r="I20" s="24" t="s">
        <v>71</v>
      </c>
      <c r="J20" s="24" t="str">
        <f t="shared" si="0"/>
        <v>C11,C12 = 100 µF, 50 V, 3.5 mm pitch, 8x11 mm</v>
      </c>
    </row>
    <row r="21" spans="1:10" s="6" customFormat="1" ht="15">
      <c r="A21" s="5" t="s">
        <v>9</v>
      </c>
      <c r="B21" s="5"/>
      <c r="C21" s="5"/>
      <c r="D21" s="5"/>
      <c r="E21" s="5"/>
      <c r="F21" s="6">
        <f>SUM(F23:F32)</f>
        <v>19</v>
      </c>
      <c r="J21" s="18" t="str">
        <f t="shared" si="0"/>
        <v>Semiconductor</v>
      </c>
    </row>
    <row r="22" spans="1:10" s="24" customFormat="1" ht="15">
      <c r="A22" s="21" t="s">
        <v>78</v>
      </c>
      <c r="B22" s="23" t="s">
        <v>79</v>
      </c>
      <c r="C22" s="22" t="s">
        <v>80</v>
      </c>
      <c r="D22" s="23" t="s">
        <v>34</v>
      </c>
      <c r="E22" s="23" t="s">
        <v>35</v>
      </c>
      <c r="F22" s="24">
        <v>1</v>
      </c>
      <c r="G22" s="22">
        <v>1469369</v>
      </c>
      <c r="J22" s="25" t="str">
        <f t="shared" si="0"/>
        <v>D1 = Ultrafast diode 1A 600V BYV26</v>
      </c>
    </row>
    <row r="23" spans="1:10" ht="15">
      <c r="A23" s="21" t="s">
        <v>32</v>
      </c>
      <c r="B23" s="1" t="s">
        <v>21</v>
      </c>
      <c r="C23" t="s">
        <v>33</v>
      </c>
      <c r="D23" s="1" t="s">
        <v>34</v>
      </c>
      <c r="E23" s="1" t="s">
        <v>81</v>
      </c>
      <c r="F23" s="2">
        <v>1</v>
      </c>
      <c r="G23">
        <v>1324152</v>
      </c>
      <c r="J23" s="15" t="str">
        <f t="shared" si="0"/>
        <v>D2 = 1N4007 1A 1000V</v>
      </c>
    </row>
    <row r="24" spans="1:10" s="24" customFormat="1" ht="15">
      <c r="A24" s="21" t="s">
        <v>82</v>
      </c>
      <c r="B24" s="23" t="s">
        <v>21</v>
      </c>
      <c r="C24" s="22" t="s">
        <v>83</v>
      </c>
      <c r="D24" s="23" t="s">
        <v>84</v>
      </c>
      <c r="E24" s="23" t="s">
        <v>86</v>
      </c>
      <c r="F24" s="24">
        <v>1</v>
      </c>
      <c r="G24" s="22">
        <v>1581122</v>
      </c>
      <c r="I24" s="24" t="s">
        <v>85</v>
      </c>
      <c r="J24" s="25" t="str">
        <f t="shared" si="0"/>
        <v>LED1 = LED, red, 3 mm</v>
      </c>
    </row>
    <row r="25" spans="1:10" s="24" customFormat="1" ht="15">
      <c r="A25" s="21" t="s">
        <v>151</v>
      </c>
      <c r="B25" s="23" t="s">
        <v>104</v>
      </c>
      <c r="C25" s="22" t="s">
        <v>152</v>
      </c>
      <c r="D25" s="23" t="s">
        <v>101</v>
      </c>
      <c r="E25" s="23" t="s">
        <v>140</v>
      </c>
      <c r="F25" s="24">
        <v>5</v>
      </c>
      <c r="G25">
        <v>1017719</v>
      </c>
      <c r="J25" s="25" t="str">
        <f t="shared" si="0"/>
        <v>T1,T2,T3,T4,T8 = MPSA42, NPN 300V 500mA</v>
      </c>
    </row>
    <row r="26" spans="1:10" s="24" customFormat="1" ht="15">
      <c r="A26" s="21" t="s">
        <v>178</v>
      </c>
      <c r="B26" s="23" t="s">
        <v>176</v>
      </c>
      <c r="C26" s="22" t="s">
        <v>177</v>
      </c>
      <c r="D26" s="23" t="s">
        <v>40</v>
      </c>
      <c r="E26" s="23" t="s">
        <v>102</v>
      </c>
      <c r="F26" s="24">
        <v>1</v>
      </c>
      <c r="G26" s="22">
        <v>2325467</v>
      </c>
      <c r="J26" s="25" t="str">
        <f t="shared" si="0"/>
        <v>T5 = SPP20N60C3 NMOS, 650V, 20A</v>
      </c>
    </row>
    <row r="27" spans="1:10" s="24" customFormat="1" ht="15">
      <c r="A27" s="21" t="s">
        <v>103</v>
      </c>
      <c r="B27" s="23" t="s">
        <v>104</v>
      </c>
      <c r="C27" s="22" t="s">
        <v>105</v>
      </c>
      <c r="D27" s="23" t="s">
        <v>106</v>
      </c>
      <c r="E27" s="23" t="s">
        <v>107</v>
      </c>
      <c r="F27" s="24">
        <v>2</v>
      </c>
      <c r="G27" s="22">
        <v>9845178</v>
      </c>
      <c r="J27" s="25" t="str">
        <f t="shared" si="0"/>
        <v>T6,T7 = 2N7000 NMOS, 60V 200mA</v>
      </c>
    </row>
    <row r="28" spans="1:10" s="24" customFormat="1" ht="12.75">
      <c r="A28" s="22" t="s">
        <v>87</v>
      </c>
      <c r="B28" s="26" t="s">
        <v>88</v>
      </c>
      <c r="C28" s="22" t="s">
        <v>89</v>
      </c>
      <c r="D28" s="26" t="s">
        <v>90</v>
      </c>
      <c r="E28" s="26" t="s">
        <v>141</v>
      </c>
      <c r="F28" s="24">
        <v>5</v>
      </c>
      <c r="G28" s="22"/>
      <c r="J28" s="24" t="str">
        <f t="shared" si="0"/>
        <v>IC1,IC2,IC3,IC8,IC9 = K155ID1 (74141)</v>
      </c>
    </row>
    <row r="29" spans="1:10" s="24" customFormat="1" ht="15">
      <c r="A29" s="21" t="s">
        <v>143</v>
      </c>
      <c r="B29" s="23" t="s">
        <v>36</v>
      </c>
      <c r="C29" t="s">
        <v>142</v>
      </c>
      <c r="D29" s="23" t="s">
        <v>144</v>
      </c>
      <c r="E29" s="23" t="s">
        <v>91</v>
      </c>
      <c r="F29" s="24">
        <v>1</v>
      </c>
      <c r="G29">
        <v>9321292</v>
      </c>
      <c r="J29" s="25" t="str">
        <f t="shared" si="0"/>
        <v>IC4 = PIC18F4420 EPS 150189-41</v>
      </c>
    </row>
    <row r="30" spans="1:10" s="24" customFormat="1" ht="15">
      <c r="A30" s="21" t="s">
        <v>92</v>
      </c>
      <c r="B30" s="23" t="s">
        <v>41</v>
      </c>
      <c r="C30" s="22" t="s">
        <v>93</v>
      </c>
      <c r="D30" s="23" t="s">
        <v>94</v>
      </c>
      <c r="E30" s="23" t="s">
        <v>95</v>
      </c>
      <c r="F30" s="24">
        <v>1</v>
      </c>
      <c r="G30">
        <v>1755063</v>
      </c>
      <c r="J30" s="25" t="str">
        <f t="shared" si="0"/>
        <v>IC5 = LP2950 3V3 100mA</v>
      </c>
    </row>
    <row r="31" spans="1:10" s="24" customFormat="1" ht="15">
      <c r="A31" s="21" t="s">
        <v>37</v>
      </c>
      <c r="B31" s="23" t="s">
        <v>38</v>
      </c>
      <c r="C31" s="22" t="s">
        <v>39</v>
      </c>
      <c r="D31" s="23" t="s">
        <v>40</v>
      </c>
      <c r="E31" s="23" t="s">
        <v>96</v>
      </c>
      <c r="F31" s="24">
        <v>1</v>
      </c>
      <c r="G31" s="22">
        <v>9666095</v>
      </c>
      <c r="J31" s="25" t="str">
        <f t="shared" si="0"/>
        <v>IC6 = 7805 voltage regulator 5V</v>
      </c>
    </row>
    <row r="32" spans="1:10" s="24" customFormat="1" ht="15">
      <c r="A32" s="21" t="s">
        <v>97</v>
      </c>
      <c r="B32" s="23" t="s">
        <v>41</v>
      </c>
      <c r="C32" t="s">
        <v>98</v>
      </c>
      <c r="D32" s="23" t="s">
        <v>99</v>
      </c>
      <c r="E32" s="23" t="s">
        <v>100</v>
      </c>
      <c r="F32" s="24">
        <v>1</v>
      </c>
      <c r="G32">
        <v>1053579</v>
      </c>
      <c r="J32" s="25" t="str">
        <f t="shared" si="0"/>
        <v>IC7 = DC/DC controller MC34063</v>
      </c>
    </row>
    <row r="33" spans="1:10" s="6" customFormat="1" ht="15">
      <c r="A33" s="5" t="s">
        <v>10</v>
      </c>
      <c r="B33" s="5"/>
      <c r="C33" s="5"/>
      <c r="D33" s="5"/>
      <c r="E33" s="5"/>
      <c r="F33" s="6">
        <f>SUM(F34:F44)</f>
        <v>26</v>
      </c>
      <c r="J33" s="18" t="str">
        <f t="shared" si="0"/>
        <v>Other</v>
      </c>
    </row>
    <row r="34" spans="1:10" ht="15">
      <c r="A34" s="21" t="s">
        <v>145</v>
      </c>
      <c r="B34" s="1" t="s">
        <v>88</v>
      </c>
      <c r="C34" t="s">
        <v>146</v>
      </c>
      <c r="E34" s="1" t="s">
        <v>147</v>
      </c>
      <c r="F34" s="24">
        <v>6</v>
      </c>
      <c r="G34"/>
      <c r="J34" s="15" t="str">
        <f t="shared" si="0"/>
        <v>V1,V2,V3,V4,V5,V6 = Nixie tube IN-12</v>
      </c>
    </row>
    <row r="35" spans="1:10" ht="15">
      <c r="A35" s="21" t="s">
        <v>110</v>
      </c>
      <c r="B35" s="1" t="s">
        <v>21</v>
      </c>
      <c r="C35" t="s">
        <v>111</v>
      </c>
      <c r="E35" s="1" t="s">
        <v>148</v>
      </c>
      <c r="F35" s="24">
        <v>1</v>
      </c>
      <c r="G35">
        <v>1139244</v>
      </c>
      <c r="J35" s="15" t="str">
        <f t="shared" si="0"/>
        <v>LA1,LA2 = Neon lamp, wire ended T1.1/4</v>
      </c>
    </row>
    <row r="36" spans="1:10" s="24" customFormat="1" ht="15">
      <c r="A36" s="21" t="s">
        <v>112</v>
      </c>
      <c r="B36" s="23" t="s">
        <v>113</v>
      </c>
      <c r="C36" t="s">
        <v>114</v>
      </c>
      <c r="D36" s="23"/>
      <c r="E36" s="23" t="s">
        <v>115</v>
      </c>
      <c r="F36" s="24">
        <v>1</v>
      </c>
      <c r="G36">
        <v>1842229</v>
      </c>
      <c r="J36" s="25" t="str">
        <f t="shared" si="0"/>
        <v>X1 = Crystal 22.1184MHz</v>
      </c>
    </row>
    <row r="37" spans="1:10" ht="15">
      <c r="A37" s="21" t="s">
        <v>116</v>
      </c>
      <c r="B37" s="1" t="s">
        <v>117</v>
      </c>
      <c r="C37" s="1" t="s">
        <v>118</v>
      </c>
      <c r="E37" s="1" t="s">
        <v>119</v>
      </c>
      <c r="F37" s="24">
        <v>1</v>
      </c>
      <c r="G37">
        <v>2281693</v>
      </c>
      <c r="J37" s="15" t="str">
        <f t="shared" si="0"/>
        <v>MOD1 = A2035H GPS module internal antenna SIRF IV</v>
      </c>
    </row>
    <row r="38" spans="1:10" ht="15">
      <c r="A38" s="21" t="s">
        <v>120</v>
      </c>
      <c r="B38" s="1" t="s">
        <v>42</v>
      </c>
      <c r="C38" s="1" t="s">
        <v>121</v>
      </c>
      <c r="D38" s="1" t="s">
        <v>123</v>
      </c>
      <c r="E38" s="1" t="s">
        <v>162</v>
      </c>
      <c r="F38" s="24">
        <v>1</v>
      </c>
      <c r="G38">
        <v>1098454</v>
      </c>
      <c r="I38" s="2" t="s">
        <v>122</v>
      </c>
      <c r="J38" s="15" t="str">
        <f t="shared" si="0"/>
        <v>JP1 = Jumper, 1x2, vertical</v>
      </c>
    </row>
    <row r="39" spans="1:10" ht="15">
      <c r="A39" s="1" t="s">
        <v>124</v>
      </c>
      <c r="B39" s="1" t="s">
        <v>21</v>
      </c>
      <c r="C39" s="1" t="s">
        <v>125</v>
      </c>
      <c r="F39" s="24">
        <v>1</v>
      </c>
      <c r="G39">
        <v>2396301</v>
      </c>
      <c r="H39"/>
      <c r="J39" s="15" t="str">
        <f t="shared" si="0"/>
        <v>Jumper cap</v>
      </c>
    </row>
    <row r="40" spans="1:10" s="24" customFormat="1" ht="15">
      <c r="A40" s="23" t="s">
        <v>164</v>
      </c>
      <c r="B40" s="23" t="s">
        <v>42</v>
      </c>
      <c r="C40" s="23" t="s">
        <v>165</v>
      </c>
      <c r="D40" s="23" t="s">
        <v>166</v>
      </c>
      <c r="E40" s="23" t="s">
        <v>163</v>
      </c>
      <c r="F40" s="24">
        <v>1</v>
      </c>
      <c r="G40" s="22">
        <v>1197675</v>
      </c>
      <c r="H40" s="22"/>
      <c r="I40" s="24" t="s">
        <v>167</v>
      </c>
      <c r="J40" s="25" t="str">
        <f t="shared" si="0"/>
        <v>S1 = Switch, toggle, SPDT, 20 V, 0.4 VA</v>
      </c>
    </row>
    <row r="41" spans="1:10" s="24" customFormat="1" ht="15">
      <c r="A41" s="23" t="s">
        <v>127</v>
      </c>
      <c r="B41" s="23" t="s">
        <v>42</v>
      </c>
      <c r="C41" s="23" t="s">
        <v>121</v>
      </c>
      <c r="D41" s="23" t="s">
        <v>123</v>
      </c>
      <c r="E41" s="23" t="s">
        <v>126</v>
      </c>
      <c r="F41" s="24">
        <v>1</v>
      </c>
      <c r="G41" s="22">
        <v>1098454</v>
      </c>
      <c r="H41" s="22"/>
      <c r="I41" s="24" t="s">
        <v>122</v>
      </c>
      <c r="J41" s="25" t="str">
        <f t="shared" si="0"/>
        <v>K1 = 6-way SIL header pitch 2.54mm</v>
      </c>
    </row>
    <row r="42" spans="1:10" s="24" customFormat="1" ht="15">
      <c r="A42" s="23" t="s">
        <v>128</v>
      </c>
      <c r="B42" s="23" t="s">
        <v>129</v>
      </c>
      <c r="C42" s="23" t="s">
        <v>130</v>
      </c>
      <c r="D42" s="23" t="s">
        <v>131</v>
      </c>
      <c r="E42" s="23" t="s">
        <v>133</v>
      </c>
      <c r="F42" s="24">
        <v>1</v>
      </c>
      <c r="G42" s="22">
        <v>3041440</v>
      </c>
      <c r="H42" s="22"/>
      <c r="I42" s="24" t="s">
        <v>132</v>
      </c>
      <c r="J42" s="25" t="str">
        <f t="shared" si="0"/>
        <v>K2 = Terminal block 5.08 mm, 2-way, 630 V</v>
      </c>
    </row>
    <row r="43" spans="1:11" s="24" customFormat="1" ht="15">
      <c r="A43" s="21" t="s">
        <v>157</v>
      </c>
      <c r="B43" s="23" t="s">
        <v>153</v>
      </c>
      <c r="C43" s="23" t="s">
        <v>154</v>
      </c>
      <c r="D43" s="7" t="s">
        <v>155</v>
      </c>
      <c r="E43" s="23" t="s">
        <v>149</v>
      </c>
      <c r="F43" s="24">
        <v>6</v>
      </c>
      <c r="G43" s="24">
        <v>9728872</v>
      </c>
      <c r="I43" s="24" t="s">
        <v>156</v>
      </c>
      <c r="J43" s="24" t="str">
        <f t="shared" si="0"/>
        <v>K3,K5,K7,K9,K11,K13 = Pin socket, breakable, 2 rows, 10-way, vertical</v>
      </c>
      <c r="K43" s="25"/>
    </row>
    <row r="44" spans="1:11" s="24" customFormat="1" ht="15">
      <c r="A44" s="21" t="s">
        <v>161</v>
      </c>
      <c r="B44" s="23" t="s">
        <v>42</v>
      </c>
      <c r="C44" s="7" t="s">
        <v>158</v>
      </c>
      <c r="D44" s="7" t="s">
        <v>159</v>
      </c>
      <c r="E44" s="23" t="s">
        <v>150</v>
      </c>
      <c r="F44" s="24">
        <v>6</v>
      </c>
      <c r="G44" s="27">
        <v>1056023</v>
      </c>
      <c r="I44" s="8" t="s">
        <v>160</v>
      </c>
      <c r="J44" s="24" t="str">
        <f t="shared" si="0"/>
        <v>K4,K6,K8,K10,K12,K14 = Pin header, breakable, 2 rows, 10-way, right angle</v>
      </c>
      <c r="K44" s="25" t="str">
        <f aca="true" t="shared" si="2" ref="K44">CONCATENATE(CONCATENATE($E44,IF(ISBLANK($E44),""," = "),$A44),IF(ISBLANK($J44),"",", "),$J44)</f>
        <v>K4,K6,K8,K10,K12,K14 = Pin header, breakable, 2 rows, 10-way, right angle, K4,K6,K8,K10,K12,K14 = Pin header, breakable, 2 rows, 10-way, right angle</v>
      </c>
    </row>
    <row r="45" spans="1:10" s="6" customFormat="1" ht="15">
      <c r="A45" s="5" t="s">
        <v>11</v>
      </c>
      <c r="B45" s="5"/>
      <c r="C45" s="5"/>
      <c r="D45" s="5"/>
      <c r="E45" s="5"/>
      <c r="J45" s="18" t="str">
        <f t="shared" si="0"/>
        <v>Misc.</v>
      </c>
    </row>
    <row r="46" spans="1:10" s="8" customFormat="1" ht="12.75">
      <c r="A46" s="7"/>
      <c r="B46" s="7" t="s">
        <v>168</v>
      </c>
      <c r="C46"/>
      <c r="D46" s="7"/>
      <c r="E46" s="7"/>
      <c r="G46"/>
      <c r="J46" s="7" t="s">
        <v>168</v>
      </c>
    </row>
    <row r="47" spans="3:10" ht="15">
      <c r="C47"/>
      <c r="F47" s="24"/>
      <c r="J47" s="15"/>
    </row>
    <row r="48" spans="7:10" ht="15">
      <c r="G48" s="8"/>
      <c r="J48" s="15" t="str">
        <f t="shared" si="0"/>
        <v/>
      </c>
    </row>
    <row r="49" ht="15">
      <c r="J49" s="15" t="str">
        <f t="shared" si="0"/>
        <v/>
      </c>
    </row>
    <row r="50" ht="15">
      <c r="J50" s="15" t="str">
        <f t="shared" si="0"/>
        <v/>
      </c>
    </row>
    <row r="51" ht="15">
      <c r="J51" s="15" t="str">
        <f t="shared" si="0"/>
        <v/>
      </c>
    </row>
    <row r="52" ht="15">
      <c r="J52" s="15" t="str">
        <f t="shared" si="0"/>
        <v/>
      </c>
    </row>
    <row r="53" ht="15">
      <c r="J53" s="15" t="str">
        <f t="shared" si="0"/>
        <v/>
      </c>
    </row>
    <row r="54" ht="15">
      <c r="J54" s="15" t="str">
        <f t="shared" si="0"/>
        <v/>
      </c>
    </row>
    <row r="55" ht="15">
      <c r="J55" s="15" t="str">
        <f t="shared" si="0"/>
        <v/>
      </c>
    </row>
    <row r="56" ht="15">
      <c r="J56" s="15" t="str">
        <f t="shared" si="0"/>
        <v/>
      </c>
    </row>
    <row r="57" spans="1:10" ht="15">
      <c r="A57"/>
      <c r="J57" s="15" t="str">
        <f t="shared" si="0"/>
        <v/>
      </c>
    </row>
    <row r="58" spans="1:10" ht="15">
      <c r="A58"/>
      <c r="J58" s="15" t="str">
        <f t="shared" si="0"/>
        <v/>
      </c>
    </row>
    <row r="59" spans="1:10" ht="15">
      <c r="A59"/>
      <c r="J59" s="15" t="str">
        <f t="shared" si="0"/>
        <v/>
      </c>
    </row>
    <row r="60" spans="1:10" ht="15">
      <c r="A60"/>
      <c r="J60" s="15" t="str">
        <f t="shared" si="0"/>
        <v/>
      </c>
    </row>
    <row r="61" spans="1:10" ht="15">
      <c r="A61"/>
      <c r="J61" s="15" t="str">
        <f t="shared" si="0"/>
        <v/>
      </c>
    </row>
    <row r="62" ht="15">
      <c r="J62" s="15" t="str">
        <f t="shared" si="0"/>
        <v/>
      </c>
    </row>
    <row r="63" ht="15">
      <c r="J63" s="15" t="str">
        <f t="shared" si="0"/>
        <v/>
      </c>
    </row>
    <row r="64" ht="15">
      <c r="J64" s="15" t="str">
        <f t="shared" si="0"/>
        <v/>
      </c>
    </row>
    <row r="65" spans="1:10" ht="15">
      <c r="A65"/>
      <c r="J65" s="15" t="str">
        <f t="shared" si="0"/>
        <v/>
      </c>
    </row>
    <row r="66" ht="15">
      <c r="J66" s="15" t="str">
        <f t="shared" si="0"/>
        <v/>
      </c>
    </row>
    <row r="67" ht="15">
      <c r="J67" s="15" t="str">
        <f t="shared" si="0"/>
        <v/>
      </c>
    </row>
    <row r="68" ht="15">
      <c r="J68" s="15" t="str">
        <f t="shared" si="0"/>
        <v/>
      </c>
    </row>
    <row r="69" ht="15">
      <c r="J69" s="15" t="str">
        <f t="shared" si="0"/>
        <v/>
      </c>
    </row>
    <row r="70" ht="15">
      <c r="J70" s="15" t="str">
        <f t="shared" si="0"/>
        <v/>
      </c>
    </row>
    <row r="71" ht="15">
      <c r="J71" s="15" t="str">
        <f t="shared" si="0"/>
        <v/>
      </c>
    </row>
    <row r="72" ht="15">
      <c r="J72" s="15" t="str">
        <f t="shared" si="0"/>
        <v/>
      </c>
    </row>
    <row r="73" ht="15">
      <c r="J73" s="15" t="str">
        <f t="shared" si="0"/>
        <v/>
      </c>
    </row>
    <row r="74" ht="15">
      <c r="J74" s="15" t="str">
        <f t="shared" si="0"/>
        <v/>
      </c>
    </row>
    <row r="75" ht="15">
      <c r="J75" s="15" t="str">
        <f t="shared" si="0"/>
        <v/>
      </c>
    </row>
    <row r="76" ht="15">
      <c r="J76" s="15" t="str">
        <f t="shared" si="0"/>
        <v/>
      </c>
    </row>
    <row r="77" ht="15">
      <c r="J77" s="15" t="str">
        <f t="shared" si="0"/>
        <v/>
      </c>
    </row>
    <row r="78" ht="15">
      <c r="J78" s="15" t="str">
        <f t="shared" si="0"/>
        <v/>
      </c>
    </row>
    <row r="79" ht="15">
      <c r="J79" s="15" t="str">
        <f t="shared" si="0"/>
        <v/>
      </c>
    </row>
    <row r="80" ht="15">
      <c r="J80" s="15" t="str">
        <f t="shared" si="0"/>
        <v/>
      </c>
    </row>
    <row r="81" ht="15">
      <c r="J81" s="15" t="str">
        <f t="shared" si="0"/>
        <v/>
      </c>
    </row>
    <row r="82" ht="15">
      <c r="J82" s="15" t="str">
        <f t="shared" si="0"/>
        <v/>
      </c>
    </row>
    <row r="83" ht="15">
      <c r="J83" s="15" t="str">
        <f t="shared" si="0"/>
        <v/>
      </c>
    </row>
    <row r="84" ht="15">
      <c r="J84" s="15" t="str">
        <f t="shared" si="0"/>
        <v/>
      </c>
    </row>
    <row r="85" ht="15">
      <c r="J85" s="15" t="str">
        <f t="shared" si="0"/>
        <v/>
      </c>
    </row>
    <row r="86" ht="15">
      <c r="J86" s="15" t="str">
        <f t="shared" si="0"/>
        <v/>
      </c>
    </row>
    <row r="87" ht="15">
      <c r="J87" s="15" t="str">
        <f t="shared" si="0"/>
        <v/>
      </c>
    </row>
    <row r="88" ht="15">
      <c r="J88" s="15" t="str">
        <f t="shared" si="0"/>
        <v/>
      </c>
    </row>
    <row r="89" ht="15">
      <c r="J89" s="15" t="str">
        <f t="shared" si="0"/>
        <v/>
      </c>
    </row>
    <row r="90" ht="15">
      <c r="J90" s="15" t="str">
        <f t="shared" si="0"/>
        <v/>
      </c>
    </row>
    <row r="91" ht="15">
      <c r="J91" s="15" t="str">
        <f t="shared" si="0"/>
        <v/>
      </c>
    </row>
    <row r="92" ht="15">
      <c r="J92" s="15" t="str">
        <f t="shared" si="0"/>
        <v/>
      </c>
    </row>
    <row r="93" ht="15">
      <c r="J93" s="15" t="str">
        <f aca="true" t="shared" si="3" ref="J93:J125">CONCATENATE(E93,IF(ISBLANK(E93),""," = "),A93)</f>
        <v/>
      </c>
    </row>
    <row r="94" ht="15">
      <c r="J94" s="15" t="str">
        <f t="shared" si="3"/>
        <v/>
      </c>
    </row>
    <row r="95" ht="15">
      <c r="J95" s="15" t="str">
        <f t="shared" si="3"/>
        <v/>
      </c>
    </row>
    <row r="96" ht="15">
      <c r="J96" s="15" t="str">
        <f t="shared" si="3"/>
        <v/>
      </c>
    </row>
    <row r="97" ht="15">
      <c r="J97" s="15" t="str">
        <f t="shared" si="3"/>
        <v/>
      </c>
    </row>
    <row r="98" ht="15">
      <c r="J98" s="15" t="str">
        <f t="shared" si="3"/>
        <v/>
      </c>
    </row>
    <row r="99" ht="15">
      <c r="J99" s="15" t="str">
        <f t="shared" si="3"/>
        <v/>
      </c>
    </row>
    <row r="100" ht="15">
      <c r="J100" s="15" t="str">
        <f t="shared" si="3"/>
        <v/>
      </c>
    </row>
    <row r="101" ht="15">
      <c r="J101" s="15" t="str">
        <f t="shared" si="3"/>
        <v/>
      </c>
    </row>
    <row r="102" ht="15">
      <c r="J102" s="15" t="str">
        <f t="shared" si="3"/>
        <v/>
      </c>
    </row>
    <row r="103" ht="15">
      <c r="J103" s="15" t="str">
        <f t="shared" si="3"/>
        <v/>
      </c>
    </row>
    <row r="104" ht="15">
      <c r="J104" s="15" t="str">
        <f t="shared" si="3"/>
        <v/>
      </c>
    </row>
    <row r="105" ht="15">
      <c r="J105" s="15" t="str">
        <f t="shared" si="3"/>
        <v/>
      </c>
    </row>
    <row r="106" ht="15">
      <c r="J106" s="15" t="str">
        <f t="shared" si="3"/>
        <v/>
      </c>
    </row>
    <row r="107" ht="15">
      <c r="J107" s="15" t="str">
        <f t="shared" si="3"/>
        <v/>
      </c>
    </row>
    <row r="108" ht="15">
      <c r="J108" s="15" t="str">
        <f t="shared" si="3"/>
        <v/>
      </c>
    </row>
    <row r="109" ht="15">
      <c r="J109" s="15" t="str">
        <f t="shared" si="3"/>
        <v/>
      </c>
    </row>
    <row r="110" ht="15">
      <c r="J110" s="15" t="str">
        <f t="shared" si="3"/>
        <v/>
      </c>
    </row>
    <row r="111" ht="15">
      <c r="J111" s="15" t="str">
        <f t="shared" si="3"/>
        <v/>
      </c>
    </row>
    <row r="112" ht="15">
      <c r="J112" s="15" t="str">
        <f t="shared" si="3"/>
        <v/>
      </c>
    </row>
    <row r="113" ht="15">
      <c r="J113" s="15" t="str">
        <f t="shared" si="3"/>
        <v/>
      </c>
    </row>
    <row r="114" ht="15">
      <c r="J114" s="15" t="str">
        <f t="shared" si="3"/>
        <v/>
      </c>
    </row>
    <row r="115" ht="15">
      <c r="J115" s="15" t="str">
        <f t="shared" si="3"/>
        <v/>
      </c>
    </row>
    <row r="116" ht="15">
      <c r="J116" s="15" t="str">
        <f t="shared" si="3"/>
        <v/>
      </c>
    </row>
    <row r="117" ht="15">
      <c r="J117" s="15" t="str">
        <f t="shared" si="3"/>
        <v/>
      </c>
    </row>
    <row r="118" ht="15">
      <c r="J118" s="15" t="str">
        <f t="shared" si="3"/>
        <v/>
      </c>
    </row>
    <row r="119" ht="15">
      <c r="J119" s="15" t="str">
        <f t="shared" si="3"/>
        <v/>
      </c>
    </row>
    <row r="120" ht="15">
      <c r="J120" s="15" t="str">
        <f t="shared" si="3"/>
        <v/>
      </c>
    </row>
    <row r="121" ht="15">
      <c r="J121" s="15" t="str">
        <f t="shared" si="3"/>
        <v/>
      </c>
    </row>
    <row r="122" ht="15">
      <c r="J122" s="15" t="str">
        <f t="shared" si="3"/>
        <v/>
      </c>
    </row>
    <row r="123" ht="15">
      <c r="J123" s="15" t="str">
        <f t="shared" si="3"/>
        <v/>
      </c>
    </row>
    <row r="124" ht="15">
      <c r="J124" s="15" t="str">
        <f t="shared" si="3"/>
        <v/>
      </c>
    </row>
    <row r="125" ht="15">
      <c r="J125" s="15" t="str">
        <f t="shared" si="3"/>
        <v/>
      </c>
    </row>
  </sheetData>
  <mergeCells count="1">
    <mergeCell ref="A1:F1"/>
  </mergeCells>
  <printOptions/>
  <pageMargins left="0.31527777777777777" right="0.31527777777777777" top="0.31527777777777777" bottom="0.41388888888888886" header="0.5118055555555555" footer="0.31527777777777777"/>
  <pageSetup fitToHeight="1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"/>
  <sheetViews>
    <sheetView workbookViewId="0" topLeftCell="A1">
      <selection activeCell="A1" sqref="A1:D1"/>
    </sheetView>
  </sheetViews>
  <sheetFormatPr defaultColWidth="11.57421875" defaultRowHeight="12.75"/>
  <cols>
    <col min="1" max="1" width="13.140625" style="2" customWidth="1"/>
    <col min="2" max="2" width="6.00390625" style="2" customWidth="1"/>
    <col min="3" max="3" width="21.421875" style="2" customWidth="1"/>
    <col min="4" max="4" width="128.00390625" style="2" customWidth="1"/>
    <col min="5" max="16384" width="11.57421875" style="2" customWidth="1"/>
  </cols>
  <sheetData>
    <row r="1" spans="1:4" s="9" customFormat="1" ht="17.1" customHeight="1">
      <c r="A1" s="29" t="s">
        <v>12</v>
      </c>
      <c r="B1" s="29"/>
      <c r="C1" s="29"/>
      <c r="D1" s="29"/>
    </row>
    <row r="2" spans="1:4" s="9" customFormat="1" ht="14.85" customHeight="1">
      <c r="A2" s="10" t="s">
        <v>13</v>
      </c>
      <c r="B2" s="11" t="s">
        <v>14</v>
      </c>
      <c r="C2" s="11" t="s">
        <v>15</v>
      </c>
      <c r="D2" s="11" t="s">
        <v>0</v>
      </c>
    </row>
    <row r="3" spans="1:4" ht="12.75">
      <c r="A3" s="12"/>
      <c r="B3" s="13"/>
      <c r="C3" s="13"/>
      <c r="D3" s="13"/>
    </row>
    <row r="4" spans="1:4" ht="12.75">
      <c r="A4" s="12"/>
      <c r="B4" s="13"/>
      <c r="C4" s="13"/>
      <c r="D4" s="13"/>
    </row>
    <row r="5" ht="12.75">
      <c r="A5" s="14"/>
    </row>
    <row r="6" ht="12.75">
      <c r="A6" s="14"/>
    </row>
  </sheetData>
  <mergeCells count="1">
    <mergeCell ref="A1:D1"/>
  </mergeCells>
  <printOptions/>
  <pageMargins left="0.31527777777777777" right="0.31527777777777777" top="0.31527777777777777" bottom="0.41388888888888886" header="0.5118055555555555" footer="0.31527777777777777"/>
  <pageSetup fitToHeight="1" fitToWidth="1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</dc:creator>
  <cp:keywords/>
  <dc:description/>
  <cp:lastModifiedBy>Thijs Beckers</cp:lastModifiedBy>
  <cp:lastPrinted>2015-10-07T09:32:50Z</cp:lastPrinted>
  <dcterms:created xsi:type="dcterms:W3CDTF">2009-05-15T08:53:47Z</dcterms:created>
  <dcterms:modified xsi:type="dcterms:W3CDTF">2016-03-23T13:34:30Z</dcterms:modified>
  <cp:category/>
  <cp:version/>
  <cp:contentType/>
  <cp:contentStatus/>
</cp:coreProperties>
</file>