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3\Labdata$\Projects\20xxxx\200253_32-bit_i2s_sine_wave_generator\04_production\bom\"/>
    </mc:Choice>
  </mc:AlternateContent>
  <xr:revisionPtr revIDLastSave="0" documentId="13_ncr:1_{AF68AA5E-A2C7-4C34-85AA-268423D991D7}" xr6:coauthVersionLast="45" xr6:coauthVersionMax="45" xr10:uidLastSave="{00000000-0000-0000-0000-000000000000}"/>
  <bookViews>
    <workbookView xWindow="-19260" yWindow="1515" windowWidth="19320" windowHeight="1548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K32" i="1" l="1"/>
  <c r="M28" i="1"/>
  <c r="M27" i="1"/>
  <c r="M26" i="1"/>
  <c r="M25" i="1"/>
  <c r="M24" i="1"/>
  <c r="M23" i="1"/>
  <c r="M22" i="1"/>
  <c r="M20" i="1"/>
  <c r="M19" i="1"/>
  <c r="M18" i="1"/>
  <c r="M17" i="1"/>
  <c r="M32" i="1" s="1"/>
  <c r="M16" i="1"/>
  <c r="M15" i="1"/>
  <c r="M14" i="1"/>
  <c r="M12" i="1"/>
  <c r="M11" i="1"/>
  <c r="M10" i="1"/>
  <c r="M8" i="1"/>
  <c r="M7" i="1"/>
  <c r="M6" i="1"/>
  <c r="M5" i="1"/>
  <c r="M4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2" i="1"/>
  <c r="K11" i="1"/>
  <c r="K10" i="1"/>
  <c r="K8" i="1"/>
  <c r="K7" i="1"/>
  <c r="K6" i="1"/>
  <c r="K5" i="1"/>
  <c r="K4" i="1"/>
  <c r="N28" i="1"/>
  <c r="N27" i="1"/>
  <c r="N20" i="1"/>
  <c r="N19" i="1"/>
  <c r="N18" i="1"/>
  <c r="N17" i="1"/>
  <c r="N16" i="1"/>
  <c r="N15" i="1"/>
  <c r="N26" i="1"/>
  <c r="N25" i="1"/>
  <c r="N24" i="1"/>
  <c r="N12" i="1"/>
  <c r="N10" i="1"/>
  <c r="N8" i="1"/>
  <c r="N4" i="1"/>
  <c r="N5" i="1"/>
  <c r="N6" i="1"/>
  <c r="N7" i="1"/>
  <c r="N9" i="1"/>
  <c r="N11" i="1"/>
  <c r="N13" i="1"/>
  <c r="N14" i="1"/>
  <c r="N21" i="1"/>
  <c r="N22" i="1"/>
  <c r="N23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3" i="1"/>
  <c r="F3" i="1"/>
  <c r="F9" i="1"/>
</calcChain>
</file>

<file path=xl/sharedStrings.xml><?xml version="1.0" encoding="utf-8"?>
<sst xmlns="http://schemas.openxmlformats.org/spreadsheetml/2006/main" count="126" uniqueCount="103">
  <si>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</si>
  <si>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</si>
  <si>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</si>
  <si>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</si>
  <si>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</si>
  <si>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</si>
  <si>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</si>
  <si>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</si>
  <si>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</si>
  <si>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</si>
  <si>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</si>
  <si>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</si>
  <si>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</si>
  <si>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</si>
  <si>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</si>
  <si>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</si>
  <si>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</si>
  <si>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</si>
  <si>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</si>
  <si>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BOM::200253-1::32-bit I2S Sine wave generator::v1.0</t>
  </si>
  <si>
    <t>Price</t>
  </si>
  <si>
    <t>total</t>
  </si>
  <si>
    <t>1+</t>
  </si>
  <si>
    <t>100+</t>
  </si>
  <si>
    <t>Multicomp</t>
  </si>
  <si>
    <t>MCF 0.25W 2K2</t>
  </si>
  <si>
    <t>2.2 kΩ, 5%, 0.25W, axial</t>
  </si>
  <si>
    <t>R1</t>
  </si>
  <si>
    <t>Semiconductor</t>
  </si>
  <si>
    <t>MCF 0.25W 100R</t>
  </si>
  <si>
    <t>100 Ω, 5%, 0.25W, axial</t>
  </si>
  <si>
    <t>RES10E_v2</t>
  </si>
  <si>
    <t>R2</t>
  </si>
  <si>
    <t>MCF 0.25W 10K</t>
  </si>
  <si>
    <t>R3</t>
  </si>
  <si>
    <t>10 kΩ, 5%, 0.25W, axial</t>
  </si>
  <si>
    <t>MCF 0.25W 150R</t>
  </si>
  <si>
    <t>R4</t>
  </si>
  <si>
    <r>
      <t xml:space="preserve">150 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axial</t>
    </r>
  </si>
  <si>
    <t>22 pF, 5 %, 50 V, C0G/NP0, lead spacing 5 mm</t>
  </si>
  <si>
    <t>Vishay</t>
  </si>
  <si>
    <t>K220J10C0GF5UH5</t>
  </si>
  <si>
    <t>KER1E_S</t>
  </si>
  <si>
    <t>C1,C2,C4</t>
  </si>
  <si>
    <t>K104K15X7RF53H5</t>
  </si>
  <si>
    <t>C3,C5,C6,C7,C8,C9</t>
  </si>
  <si>
    <t>100 nF, 10 %, 50 V, X7R, lead spacing 5 mm</t>
  </si>
  <si>
    <t>LED, green, 3 mm</t>
  </si>
  <si>
    <t>MCL034GT</t>
  </si>
  <si>
    <t>LEDEV</t>
  </si>
  <si>
    <t>LED1</t>
  </si>
  <si>
    <t>ATmega328P-PU, 20 MHz, DIP28</t>
  </si>
  <si>
    <t>Microchip</t>
  </si>
  <si>
    <t>DIP28ES_v2</t>
  </si>
  <si>
    <t>IC1</t>
  </si>
  <si>
    <t>74HC165, DIP-16</t>
  </si>
  <si>
    <t>Texas Instruments</t>
  </si>
  <si>
    <t>SN74HC165N</t>
  </si>
  <si>
    <t>DIP16E_v2</t>
  </si>
  <si>
    <t>IC2</t>
  </si>
  <si>
    <t>IC3</t>
  </si>
  <si>
    <t>74HC86, DIP-14</t>
  </si>
  <si>
    <t>SN74HC86N</t>
  </si>
  <si>
    <t>DIP14E_v2</t>
  </si>
  <si>
    <t>IC4</t>
  </si>
  <si>
    <t>74HC74, DIP-14</t>
  </si>
  <si>
    <t>SN74HC74N</t>
  </si>
  <si>
    <t>IC5</t>
  </si>
  <si>
    <t>TE Connectivity</t>
  </si>
  <si>
    <t>4-103322-2</t>
  </si>
  <si>
    <t>2x3 pin header, vertical, pitch 2.54 mm</t>
  </si>
  <si>
    <t>Header 2x3</t>
  </si>
  <si>
    <t>K1</t>
  </si>
  <si>
    <t>4-103321-8</t>
  </si>
  <si>
    <t>1x4 pin header, vertical, pitch 2.54 mm</t>
  </si>
  <si>
    <t>SIL4E_v2</t>
  </si>
  <si>
    <t>K2</t>
  </si>
  <si>
    <t>Terminal block 5.08 mm, 2-way, 630 V</t>
  </si>
  <si>
    <t>Phoenix Contact</t>
  </si>
  <si>
    <t>MKDSN 1,5/2-5,08</t>
  </si>
  <si>
    <t>2-CONNECT-S</t>
  </si>
  <si>
    <t>K3</t>
  </si>
  <si>
    <t>Nidec Copal Electronics</t>
  </si>
  <si>
    <t>SD-1010</t>
  </si>
  <si>
    <t>Rotary Coded Switch, hexadecimal, real code, THT</t>
  </si>
  <si>
    <t>ROTARY_SWITCH_HEXADECIMAL_3</t>
  </si>
  <si>
    <t>S1</t>
  </si>
  <si>
    <t>Switch, tactile, 24 V, 50 mA, 6x6 mm</t>
  </si>
  <si>
    <t>FSM8JH</t>
  </si>
  <si>
    <t>FSMxJH</t>
  </si>
  <si>
    <t>S2</t>
  </si>
  <si>
    <t>9B-12.288MEEJ-B</t>
  </si>
  <si>
    <t>TXC</t>
  </si>
  <si>
    <t>XTALEV</t>
  </si>
  <si>
    <t>X1</t>
  </si>
  <si>
    <t>Total</t>
  </si>
  <si>
    <t>Crystal 12.288 MHz, Cload 18 pF, 10 ppm, HC-49S</t>
  </si>
  <si>
    <t>Atmega328P-PU</t>
  </si>
  <si>
    <t>Arrow</t>
  </si>
  <si>
    <t>ON Semiconductor</t>
  </si>
  <si>
    <t>MC74AC4040NG</t>
  </si>
  <si>
    <t>74AC4040, DIP-16 - don't use HC logic !!!</t>
  </si>
  <si>
    <t>PCB 200253-1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</si>
</sst>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0" fontId="3" fillId="5" borderId="0" xfId="0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4" fillId="0" borderId="0" xfId="0" applyNumberFormat="1" applyFont="1" applyFill="1"/>
    <xf numFmtId="0" fontId="4" fillId="0" borderId="0" xfId="0" applyFont="1" applyFill="1"/>
    <xf numFmtId="0" fontId="9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9"/>
  <sheetViews>
    <sheetView tabSelected="1" workbookViewId="0">
      <selection activeCell="A30" sqref="A30"/>
    </sheetView>
  </sheetViews>
  <sheetFormatPr defaultColWidth="11.5703125" defaultRowHeight="12.75" x14ac:dyDescent="0.2"/>
  <cols>
    <col min="1" max="1" width="49.42578125" style="1" bestFit="1" customWidth="1"/>
    <col min="2" max="2" width="22.28515625" style="1" customWidth="1"/>
    <col min="3" max="3" width="17.85546875" style="1" bestFit="1" customWidth="1"/>
    <col min="4" max="4" width="33.42578125" style="1" bestFit="1" customWidth="1"/>
    <col min="5" max="5" width="17.85546875" style="1" bestFit="1" customWidth="1"/>
    <col min="6" max="6" width="6" style="2" bestFit="1" customWidth="1"/>
    <col min="7" max="7" width="10.28515625" style="2" bestFit="1" customWidth="1"/>
    <col min="8" max="8" width="15.28515625" style="2" bestFit="1" customWidth="1"/>
    <col min="9" max="13" width="11.5703125" style="2"/>
    <col min="14" max="14" width="56.85546875" style="2" bestFit="1" customWidth="1"/>
    <col min="15" max="15" width="48.7109375" style="2" customWidth="1"/>
    <col min="16" max="16384" width="11.5703125" style="2"/>
  </cols>
  <sheetData>
    <row r="1" spans="1:15" s="3" customFormat="1" ht="20.25" x14ac:dyDescent="0.3">
      <c r="A1" s="37" t="s">
        <v>19</v>
      </c>
      <c r="B1" s="37"/>
      <c r="C1" s="37"/>
      <c r="D1" s="37"/>
      <c r="E1" s="37"/>
      <c r="F1" s="37"/>
      <c r="J1" s="24"/>
      <c r="K1" s="24" t="s">
        <v>20</v>
      </c>
      <c r="L1" s="24"/>
      <c r="M1" s="24" t="s">
        <v>20</v>
      </c>
      <c r="O1" s="20" t="s">
        <v>16</v>
      </c>
    </row>
    <row r="2" spans="1:15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98</v>
      </c>
      <c r="I2" s="3" t="s">
        <v>15</v>
      </c>
      <c r="J2" s="24" t="s">
        <v>20</v>
      </c>
      <c r="K2" s="24" t="s">
        <v>21</v>
      </c>
      <c r="L2" s="24" t="s">
        <v>20</v>
      </c>
      <c r="M2" s="24" t="s">
        <v>21</v>
      </c>
      <c r="N2" s="3" t="s">
        <v>17</v>
      </c>
      <c r="O2" s="19" t="s">
        <v>18</v>
      </c>
    </row>
    <row r="3" spans="1:15" s="17" customFormat="1" ht="15" x14ac:dyDescent="0.2">
      <c r="A3" s="16" t="s">
        <v>6</v>
      </c>
      <c r="B3" s="16"/>
      <c r="C3" s="16"/>
      <c r="D3" s="16"/>
      <c r="E3" s="16"/>
      <c r="F3" s="17">
        <f>SUM(F4:F7)</f>
        <v>4</v>
      </c>
      <c r="J3" s="25" t="s">
        <v>22</v>
      </c>
      <c r="K3" s="25" t="s">
        <v>22</v>
      </c>
      <c r="L3" s="25" t="s">
        <v>23</v>
      </c>
      <c r="M3" s="25" t="s">
        <v>23</v>
      </c>
      <c r="N3" s="18" t="str">
        <f>CONCATENATE(E3,IF(ISBLANK(E3),""," = "),A3)</f>
        <v>Resistor</v>
      </c>
    </row>
    <row r="4" spans="1:15" ht="15" x14ac:dyDescent="0.2">
      <c r="A4" s="22" t="s">
        <v>26</v>
      </c>
      <c r="B4" s="22" t="s">
        <v>24</v>
      </c>
      <c r="C4" s="21" t="s">
        <v>25</v>
      </c>
      <c r="D4" s="22" t="s">
        <v>31</v>
      </c>
      <c r="E4" s="22" t="s">
        <v>27</v>
      </c>
      <c r="F4" s="23">
        <v>1</v>
      </c>
      <c r="G4" s="21">
        <v>9339302</v>
      </c>
      <c r="J4" s="2">
        <v>2.5399999999999999E-2</v>
      </c>
      <c r="K4" s="2">
        <f>PRODUCT(F4,J4)</f>
        <v>2.5399999999999999E-2</v>
      </c>
      <c r="L4" s="2">
        <v>2.18E-2</v>
      </c>
      <c r="M4" s="2">
        <f>PRODUCT(F4,L4)</f>
        <v>2.18E-2</v>
      </c>
      <c r="N4" s="15" t="str">
        <f t="shared" ref="N4:N76" si="0">CONCATENATE(E4,IF(ISBLANK(E4),""," = "),A4)</f>
        <v>R1 = 2.2 kΩ, 5%, 0.25W, axial</v>
      </c>
    </row>
    <row r="5" spans="1:15" ht="15" x14ac:dyDescent="0.2">
      <c r="A5" s="22" t="s">
        <v>30</v>
      </c>
      <c r="B5" s="22" t="s">
        <v>24</v>
      </c>
      <c r="C5" s="21" t="s">
        <v>29</v>
      </c>
      <c r="D5" s="22" t="s">
        <v>31</v>
      </c>
      <c r="E5" s="22" t="s">
        <v>32</v>
      </c>
      <c r="F5" s="23">
        <v>1</v>
      </c>
      <c r="G5" s="21">
        <v>9339043</v>
      </c>
      <c r="J5" s="2">
        <v>2.5600000000000001E-2</v>
      </c>
      <c r="K5" s="2">
        <f t="shared" ref="K5:K8" si="1">PRODUCT(F5,J5)</f>
        <v>2.5600000000000001E-2</v>
      </c>
      <c r="L5" s="2">
        <v>2.1899999999999999E-2</v>
      </c>
      <c r="M5" s="2">
        <f t="shared" ref="M5:M8" si="2">PRODUCT(F5,L5)</f>
        <v>2.1899999999999999E-2</v>
      </c>
      <c r="N5" s="15" t="str">
        <f t="shared" si="0"/>
        <v>R2 = 100 Ω, 5%, 0.25W, axial</v>
      </c>
    </row>
    <row r="6" spans="1:15" ht="15" x14ac:dyDescent="0.2">
      <c r="A6" s="22" t="s">
        <v>35</v>
      </c>
      <c r="B6" s="22" t="s">
        <v>24</v>
      </c>
      <c r="C6" s="21" t="s">
        <v>33</v>
      </c>
      <c r="D6" s="22" t="s">
        <v>31</v>
      </c>
      <c r="E6" s="22" t="s">
        <v>34</v>
      </c>
      <c r="F6" s="23">
        <v>1</v>
      </c>
      <c r="G6" s="21">
        <v>9339060</v>
      </c>
      <c r="J6" s="2">
        <v>2.5399999999999999E-2</v>
      </c>
      <c r="K6" s="2">
        <f t="shared" si="1"/>
        <v>2.5399999999999999E-2</v>
      </c>
      <c r="L6" s="2">
        <v>2.1700000000000001E-2</v>
      </c>
      <c r="M6" s="2">
        <f t="shared" si="2"/>
        <v>2.1700000000000001E-2</v>
      </c>
      <c r="N6" s="15" t="str">
        <f t="shared" si="0"/>
        <v>R3 = 10 kΩ, 5%, 0.25W, axial</v>
      </c>
    </row>
    <row r="7" spans="1:15" ht="15" x14ac:dyDescent="0.2">
      <c r="A7" s="30" t="s">
        <v>38</v>
      </c>
      <c r="B7" s="27" t="s">
        <v>24</v>
      </c>
      <c r="C7" s="26" t="s">
        <v>36</v>
      </c>
      <c r="D7" s="27" t="s">
        <v>31</v>
      </c>
      <c r="E7" s="27" t="s">
        <v>37</v>
      </c>
      <c r="F7" s="28">
        <v>1</v>
      </c>
      <c r="G7" s="28">
        <v>9339175</v>
      </c>
      <c r="J7" s="28">
        <v>2.5600000000000001E-2</v>
      </c>
      <c r="K7" s="2">
        <f t="shared" si="1"/>
        <v>2.5600000000000001E-2</v>
      </c>
      <c r="L7" s="28">
        <v>2.1899999999999999E-2</v>
      </c>
      <c r="M7" s="2">
        <f t="shared" si="2"/>
        <v>2.1899999999999999E-2</v>
      </c>
      <c r="N7" s="15" t="str">
        <f t="shared" si="0"/>
        <v>R4 = 150 Ω, 5%, 0.25W, axial</v>
      </c>
    </row>
    <row r="8" spans="1:15" ht="15" x14ac:dyDescent="0.2">
      <c r="C8"/>
      <c r="G8"/>
      <c r="K8" s="2">
        <f t="shared" si="1"/>
        <v>0</v>
      </c>
      <c r="M8" s="2">
        <f t="shared" si="2"/>
        <v>0</v>
      </c>
      <c r="N8" s="15" t="str">
        <f t="shared" ref="N8" si="3">CONCATENATE(E8,IF(ISBLANK(E8),""," = "),A8)</f>
        <v/>
      </c>
    </row>
    <row r="9" spans="1:15" s="17" customFormat="1" ht="15" x14ac:dyDescent="0.2">
      <c r="A9" s="16" t="s">
        <v>7</v>
      </c>
      <c r="B9" s="16"/>
      <c r="C9" s="16"/>
      <c r="D9" s="16"/>
      <c r="E9" s="16"/>
      <c r="F9" s="17">
        <f>SUM(F10:F11)</f>
        <v>9</v>
      </c>
      <c r="N9" s="18" t="str">
        <f t="shared" si="0"/>
        <v>Capacitor</v>
      </c>
    </row>
    <row r="10" spans="1:15" ht="15" x14ac:dyDescent="0.2">
      <c r="A10" s="1" t="s">
        <v>39</v>
      </c>
      <c r="B10" s="27" t="s">
        <v>40</v>
      </c>
      <c r="C10" t="s">
        <v>41</v>
      </c>
      <c r="D10" s="1" t="s">
        <v>42</v>
      </c>
      <c r="E10" s="1" t="s">
        <v>43</v>
      </c>
      <c r="F10" s="28">
        <v>3</v>
      </c>
      <c r="G10">
        <v>2860107</v>
      </c>
      <c r="J10" s="28">
        <v>0.14099999999999999</v>
      </c>
      <c r="K10" s="2">
        <f t="shared" ref="K10:K12" si="4">PRODUCT(F10,J10)</f>
        <v>0.42299999999999993</v>
      </c>
      <c r="L10" s="28">
        <v>5.4899999999999997E-2</v>
      </c>
      <c r="M10" s="2">
        <f t="shared" ref="M10:M12" si="5">PRODUCT(F10,L10)</f>
        <v>0.16469999999999999</v>
      </c>
      <c r="N10" s="15" t="str">
        <f>CONCATENATE(E10,IF(ISBLANK(E10),""," = "),A10)</f>
        <v>C1,C2,C4 = 22 pF, 5 %, 50 V, C0G/NP0, lead spacing 5 mm</v>
      </c>
    </row>
    <row r="11" spans="1:15" ht="15" x14ac:dyDescent="0.2">
      <c r="A11" s="1" t="s">
        <v>46</v>
      </c>
      <c r="B11" s="1" t="s">
        <v>40</v>
      </c>
      <c r="C11" t="s">
        <v>44</v>
      </c>
      <c r="D11" s="1" t="s">
        <v>42</v>
      </c>
      <c r="E11" s="1" t="s">
        <v>45</v>
      </c>
      <c r="F11" s="28">
        <v>6</v>
      </c>
      <c r="G11">
        <v>1141777</v>
      </c>
      <c r="J11" s="28">
        <v>9.2399999999999996E-2</v>
      </c>
      <c r="K11" s="2">
        <f t="shared" si="4"/>
        <v>0.5544</v>
      </c>
      <c r="L11" s="28">
        <v>6.1600000000000002E-2</v>
      </c>
      <c r="M11" s="2">
        <f t="shared" si="5"/>
        <v>0.36960000000000004</v>
      </c>
      <c r="N11" s="15" t="str">
        <f t="shared" si="0"/>
        <v>C3,C5,C6,C7,C8,C9 = 100 nF, 10 %, 50 V, X7R, lead spacing 5 mm</v>
      </c>
    </row>
    <row r="12" spans="1:15" ht="15" x14ac:dyDescent="0.2">
      <c r="C12"/>
      <c r="G12"/>
      <c r="K12" s="2">
        <f t="shared" si="4"/>
        <v>0</v>
      </c>
      <c r="M12" s="2">
        <f t="shared" si="5"/>
        <v>0</v>
      </c>
      <c r="N12" s="15" t="str">
        <f>CONCATENATE(E12,IF(ISBLANK(E12),""," = "),A12)</f>
        <v/>
      </c>
    </row>
    <row r="13" spans="1:15" s="6" customFormat="1" ht="15" x14ac:dyDescent="0.2">
      <c r="A13" s="5" t="s">
        <v>28</v>
      </c>
      <c r="B13" s="5"/>
      <c r="C13" s="5"/>
      <c r="D13" s="5"/>
      <c r="E13" s="5"/>
      <c r="F13" s="6">
        <f>SUM(F14:F20)</f>
        <v>6</v>
      </c>
      <c r="N13" s="18" t="str">
        <f t="shared" si="0"/>
        <v>Semiconductor</v>
      </c>
    </row>
    <row r="14" spans="1:15" ht="15" x14ac:dyDescent="0.2">
      <c r="A14" s="27" t="s">
        <v>47</v>
      </c>
      <c r="B14" s="27" t="s">
        <v>24</v>
      </c>
      <c r="C14" s="26" t="s">
        <v>48</v>
      </c>
      <c r="D14" s="27" t="s">
        <v>49</v>
      </c>
      <c r="E14" s="27" t="s">
        <v>50</v>
      </c>
      <c r="F14" s="28">
        <v>1</v>
      </c>
      <c r="G14" s="26">
        <v>1581123</v>
      </c>
      <c r="J14" s="2">
        <v>9.1399999999999995E-2</v>
      </c>
      <c r="K14" s="2">
        <f t="shared" ref="K14:K20" si="6">PRODUCT(F14,J14)</f>
        <v>9.1399999999999995E-2</v>
      </c>
      <c r="L14" s="2">
        <v>6.0900000000000003E-2</v>
      </c>
      <c r="M14" s="2">
        <f t="shared" ref="M14:M20" si="7">PRODUCT(F14,L14)</f>
        <v>6.0900000000000003E-2</v>
      </c>
      <c r="N14" s="15" t="str">
        <f t="shared" si="0"/>
        <v>LED1 = LED, green, 3 mm</v>
      </c>
    </row>
    <row r="15" spans="1:15" s="28" customFormat="1" ht="15" x14ac:dyDescent="0.2">
      <c r="A15" s="27" t="s">
        <v>51</v>
      </c>
      <c r="B15" s="27" t="s">
        <v>52</v>
      </c>
      <c r="C15" s="26" t="s">
        <v>97</v>
      </c>
      <c r="D15" s="27" t="s">
        <v>53</v>
      </c>
      <c r="E15" s="27" t="s">
        <v>54</v>
      </c>
      <c r="F15" s="28">
        <v>1</v>
      </c>
      <c r="G15">
        <v>1715487</v>
      </c>
      <c r="J15" s="28">
        <v>1.97</v>
      </c>
      <c r="K15" s="28">
        <f t="shared" si="6"/>
        <v>1.97</v>
      </c>
      <c r="L15" s="28">
        <v>1.64</v>
      </c>
      <c r="M15" s="28">
        <f t="shared" si="7"/>
        <v>1.64</v>
      </c>
      <c r="N15" s="29" t="str">
        <f t="shared" si="0"/>
        <v>IC1 = ATmega328P-PU, 20 MHz, DIP28</v>
      </c>
    </row>
    <row r="16" spans="1:15" s="28" customFormat="1" ht="15" x14ac:dyDescent="0.2">
      <c r="A16" s="27" t="s">
        <v>55</v>
      </c>
      <c r="B16" s="27" t="s">
        <v>56</v>
      </c>
      <c r="C16" s="26" t="s">
        <v>57</v>
      </c>
      <c r="D16" s="27" t="s">
        <v>58</v>
      </c>
      <c r="E16" s="27" t="s">
        <v>59</v>
      </c>
      <c r="F16" s="28">
        <v>1</v>
      </c>
      <c r="G16">
        <v>9591206</v>
      </c>
      <c r="J16" s="28">
        <v>0.34699999999999998</v>
      </c>
      <c r="K16" s="28">
        <f t="shared" si="6"/>
        <v>0.34699999999999998</v>
      </c>
      <c r="L16" s="28">
        <v>0.27600000000000002</v>
      </c>
      <c r="M16" s="28">
        <f t="shared" si="7"/>
        <v>0.27600000000000002</v>
      </c>
      <c r="N16" s="29" t="str">
        <f t="shared" si="0"/>
        <v>IC2 = 74HC165, DIP-16</v>
      </c>
    </row>
    <row r="17" spans="1:14" ht="15" x14ac:dyDescent="0.2">
      <c r="A17" s="1" t="s">
        <v>101</v>
      </c>
      <c r="B17" s="1" t="s">
        <v>99</v>
      </c>
      <c r="C17" s="1" t="s">
        <v>100</v>
      </c>
      <c r="D17" s="1" t="s">
        <v>58</v>
      </c>
      <c r="E17" s="1" t="s">
        <v>60</v>
      </c>
      <c r="F17" s="28">
        <v>1</v>
      </c>
      <c r="G17" s="26"/>
      <c r="H17" s="33" t="s">
        <v>100</v>
      </c>
      <c r="J17" s="28">
        <v>0.70679999999999998</v>
      </c>
      <c r="K17" s="2">
        <f t="shared" si="6"/>
        <v>0.70679999999999998</v>
      </c>
      <c r="L17" s="28">
        <v>0.36280000000000001</v>
      </c>
      <c r="M17" s="2">
        <f t="shared" si="7"/>
        <v>0.36280000000000001</v>
      </c>
      <c r="N17" s="15" t="str">
        <f t="shared" si="0"/>
        <v>IC3 = 74AC4040, DIP-16 - don't use HC logic !!!</v>
      </c>
    </row>
    <row r="18" spans="1:14" s="28" customFormat="1" ht="15" x14ac:dyDescent="0.2">
      <c r="A18" s="27" t="s">
        <v>61</v>
      </c>
      <c r="B18" s="27" t="s">
        <v>56</v>
      </c>
      <c r="C18" s="27" t="s">
        <v>62</v>
      </c>
      <c r="D18" s="27" t="s">
        <v>63</v>
      </c>
      <c r="E18" s="27" t="s">
        <v>64</v>
      </c>
      <c r="F18" s="28">
        <v>1</v>
      </c>
      <c r="G18">
        <v>3006572</v>
      </c>
      <c r="J18" s="28">
        <v>0.34399999999999997</v>
      </c>
      <c r="K18" s="28">
        <f t="shared" si="6"/>
        <v>0.34399999999999997</v>
      </c>
      <c r="L18" s="28">
        <v>0.24199999999999999</v>
      </c>
      <c r="M18" s="28">
        <f t="shared" si="7"/>
        <v>0.24199999999999999</v>
      </c>
      <c r="N18" s="29" t="str">
        <f t="shared" si="0"/>
        <v>IC4 = 74HC86, DIP-14</v>
      </c>
    </row>
    <row r="19" spans="1:14" ht="15" x14ac:dyDescent="0.2">
      <c r="A19" s="1" t="s">
        <v>65</v>
      </c>
      <c r="B19" s="1" t="s">
        <v>56</v>
      </c>
      <c r="C19" s="1" t="s">
        <v>66</v>
      </c>
      <c r="D19" s="1" t="s">
        <v>63</v>
      </c>
      <c r="E19" s="1" t="s">
        <v>67</v>
      </c>
      <c r="F19" s="28">
        <v>1</v>
      </c>
      <c r="G19">
        <v>3120045</v>
      </c>
      <c r="J19" s="28">
        <v>0.309</v>
      </c>
      <c r="K19" s="2">
        <f t="shared" si="6"/>
        <v>0.309</v>
      </c>
      <c r="L19" s="28">
        <v>0.217</v>
      </c>
      <c r="M19" s="2">
        <f t="shared" si="7"/>
        <v>0.217</v>
      </c>
      <c r="N19" s="15" t="str">
        <f t="shared" si="0"/>
        <v>IC5 = 74HC74, DIP-14</v>
      </c>
    </row>
    <row r="20" spans="1:14" s="28" customFormat="1" ht="15" x14ac:dyDescent="0.2">
      <c r="A20" s="27"/>
      <c r="B20" s="27"/>
      <c r="C20" s="27"/>
      <c r="D20" s="27"/>
      <c r="E20" s="27"/>
      <c r="K20" s="28">
        <f t="shared" si="6"/>
        <v>0</v>
      </c>
      <c r="M20" s="28">
        <f t="shared" si="7"/>
        <v>0</v>
      </c>
      <c r="N20" s="29" t="str">
        <f t="shared" si="0"/>
        <v/>
      </c>
    </row>
    <row r="21" spans="1:14" s="6" customFormat="1" ht="15" x14ac:dyDescent="0.2">
      <c r="A21" s="5" t="s">
        <v>8</v>
      </c>
      <c r="B21" s="5"/>
      <c r="C21" s="5"/>
      <c r="D21" s="5"/>
      <c r="E21" s="5"/>
      <c r="N21" s="18" t="str">
        <f t="shared" si="0"/>
        <v>Other</v>
      </c>
    </row>
    <row r="22" spans="1:14" ht="15" x14ac:dyDescent="0.2">
      <c r="A22" s="27" t="s">
        <v>70</v>
      </c>
      <c r="B22" s="27" t="s">
        <v>68</v>
      </c>
      <c r="C22" s="26" t="s">
        <v>69</v>
      </c>
      <c r="D22" s="27" t="s">
        <v>71</v>
      </c>
      <c r="E22" s="27" t="s">
        <v>72</v>
      </c>
      <c r="F22" s="28">
        <v>1</v>
      </c>
      <c r="G22" s="26">
        <v>1098460</v>
      </c>
      <c r="J22" s="28">
        <v>0.25919999999999999</v>
      </c>
      <c r="K22" s="2">
        <f t="shared" ref="K22:K28" si="8">PRODUCT(F22,J22)</f>
        <v>0.25919999999999999</v>
      </c>
      <c r="L22" s="28">
        <v>0.25919999999999999</v>
      </c>
      <c r="M22" s="2">
        <f t="shared" ref="M22:M28" si="9">PRODUCT(F22,L22)</f>
        <v>0.25919999999999999</v>
      </c>
      <c r="N22" s="15" t="str">
        <f t="shared" si="0"/>
        <v>K1 = 2x3 pin header, vertical, pitch 2.54 mm</v>
      </c>
    </row>
    <row r="23" spans="1:14" ht="15" x14ac:dyDescent="0.2">
      <c r="A23" s="34" t="s">
        <v>74</v>
      </c>
      <c r="B23" s="32" t="s">
        <v>68</v>
      </c>
      <c r="C23" s="34" t="s">
        <v>73</v>
      </c>
      <c r="D23" s="34" t="s">
        <v>75</v>
      </c>
      <c r="E23" s="34" t="s">
        <v>76</v>
      </c>
      <c r="F23" s="35">
        <v>1</v>
      </c>
      <c r="G23" s="33">
        <v>1098454</v>
      </c>
      <c r="J23" s="33">
        <v>0.23100000000000001</v>
      </c>
      <c r="K23" s="2">
        <f t="shared" si="8"/>
        <v>0.23100000000000001</v>
      </c>
      <c r="L23" s="33">
        <v>0.20799999999999999</v>
      </c>
      <c r="M23" s="2">
        <f t="shared" si="9"/>
        <v>0.20799999999999999</v>
      </c>
      <c r="N23" s="15" t="str">
        <f t="shared" si="0"/>
        <v>K2 = 1x4 pin header, vertical, pitch 2.54 mm</v>
      </c>
    </row>
    <row r="24" spans="1:14" ht="15" x14ac:dyDescent="0.2">
      <c r="A24" s="32" t="s">
        <v>77</v>
      </c>
      <c r="B24" s="32" t="s">
        <v>78</v>
      </c>
      <c r="C24" s="32" t="s">
        <v>79</v>
      </c>
      <c r="D24" s="32" t="s">
        <v>80</v>
      </c>
      <c r="E24" s="32" t="s">
        <v>81</v>
      </c>
      <c r="F24" s="33">
        <v>1</v>
      </c>
      <c r="G24" s="31">
        <v>3041440</v>
      </c>
      <c r="J24" s="33">
        <v>0.95899999999999996</v>
      </c>
      <c r="K24" s="2">
        <f t="shared" si="8"/>
        <v>0.95899999999999996</v>
      </c>
      <c r="L24" s="33">
        <v>0.85099999999999998</v>
      </c>
      <c r="M24" s="2">
        <f t="shared" si="9"/>
        <v>0.85099999999999998</v>
      </c>
      <c r="N24" s="15" t="str">
        <f>CONCATENATE(E24,IF(ISBLANK(E24),""," = "),A24)</f>
        <v>K3 = Terminal block 5.08 mm, 2-way, 630 V</v>
      </c>
    </row>
    <row r="25" spans="1:14" ht="15" x14ac:dyDescent="0.2">
      <c r="A25" s="1" t="s">
        <v>84</v>
      </c>
      <c r="B25" s="1" t="s">
        <v>82</v>
      </c>
      <c r="C25" s="1" t="s">
        <v>83</v>
      </c>
      <c r="D25" s="32" t="s">
        <v>85</v>
      </c>
      <c r="E25" s="1" t="s">
        <v>86</v>
      </c>
      <c r="F25" s="33">
        <v>1</v>
      </c>
      <c r="G25" s="31">
        <v>2854793</v>
      </c>
      <c r="J25" s="33">
        <v>2.0299999999999998</v>
      </c>
      <c r="K25" s="2">
        <f t="shared" si="8"/>
        <v>2.0299999999999998</v>
      </c>
      <c r="L25" s="33">
        <v>1.6</v>
      </c>
      <c r="M25" s="2">
        <f t="shared" si="9"/>
        <v>1.6</v>
      </c>
      <c r="N25" s="15" t="str">
        <f>CONCATENATE(E25,IF(ISBLANK(E25),""," = "),A25)</f>
        <v>S1 = Rotary Coded Switch, hexadecimal, real code, THT</v>
      </c>
    </row>
    <row r="26" spans="1:14" ht="15" x14ac:dyDescent="0.2">
      <c r="A26" s="32" t="s">
        <v>87</v>
      </c>
      <c r="B26" s="32" t="s">
        <v>68</v>
      </c>
      <c r="C26" s="32" t="s">
        <v>88</v>
      </c>
      <c r="D26" s="32" t="s">
        <v>89</v>
      </c>
      <c r="E26" s="32" t="s">
        <v>90</v>
      </c>
      <c r="F26" s="33">
        <v>1</v>
      </c>
      <c r="G26" s="31">
        <v>1555985</v>
      </c>
      <c r="J26" s="33">
        <v>9.9900000000000003E-2</v>
      </c>
      <c r="K26" s="2">
        <f t="shared" si="8"/>
        <v>9.9900000000000003E-2</v>
      </c>
      <c r="L26" s="33">
        <v>9.9900000000000003E-2</v>
      </c>
      <c r="M26" s="2">
        <f t="shared" si="9"/>
        <v>9.9900000000000003E-2</v>
      </c>
      <c r="N26" s="15" t="str">
        <f>CONCATENATE(E26,IF(ISBLANK(E26),""," = "),A26)</f>
        <v>S2 = Switch, tactile, 24 V, 50 mA, 6x6 mm</v>
      </c>
    </row>
    <row r="27" spans="1:14" s="33" customFormat="1" ht="15" x14ac:dyDescent="0.2">
      <c r="A27" s="32" t="s">
        <v>96</v>
      </c>
      <c r="B27" t="s">
        <v>91</v>
      </c>
      <c r="C27" s="32" t="s">
        <v>92</v>
      </c>
      <c r="D27" s="32" t="s">
        <v>93</v>
      </c>
      <c r="E27" s="32" t="s">
        <v>94</v>
      </c>
      <c r="F27" s="33">
        <v>1</v>
      </c>
      <c r="G27">
        <v>1842206</v>
      </c>
      <c r="J27" s="33">
        <v>0.57999999999999996</v>
      </c>
      <c r="K27" s="33">
        <f t="shared" si="8"/>
        <v>0.57999999999999996</v>
      </c>
      <c r="L27" s="33">
        <v>0.32900000000000001</v>
      </c>
      <c r="M27" s="33">
        <f t="shared" si="9"/>
        <v>0.32900000000000001</v>
      </c>
      <c r="N27" s="36" t="str">
        <f t="shared" ref="N27:N28" si="10">CONCATENATE(E27,IF(ISBLANK(E27),""," = "),A27)</f>
        <v>X1 = Crystal 12.288 MHz, Cload 18 pF, 10 ppm, HC-49S</v>
      </c>
    </row>
    <row r="28" spans="1:14" s="33" customFormat="1" ht="15" x14ac:dyDescent="0.2">
      <c r="A28" s="32"/>
      <c r="B28" s="32"/>
      <c r="C28" s="32"/>
      <c r="D28" s="32"/>
      <c r="E28" s="32"/>
      <c r="G28" s="31"/>
      <c r="K28" s="33">
        <f t="shared" si="8"/>
        <v>0</v>
      </c>
      <c r="M28" s="33">
        <f t="shared" si="9"/>
        <v>0</v>
      </c>
      <c r="N28" s="36" t="str">
        <f t="shared" si="10"/>
        <v/>
      </c>
    </row>
    <row r="29" spans="1:14" s="6" customFormat="1" ht="15" x14ac:dyDescent="0.2">
      <c r="A29" s="5" t="s">
        <v>9</v>
      </c>
      <c r="B29" s="5"/>
      <c r="C29" s="5"/>
      <c r="D29" s="5"/>
      <c r="E29" s="5"/>
      <c r="N29" s="18" t="str">
        <f t="shared" si="0"/>
        <v>Misc.</v>
      </c>
    </row>
    <row r="30" spans="1:14" s="8" customFormat="1" ht="15" x14ac:dyDescent="0.2">
      <c r="A30" s="7" t="s">
        <v>102</v>
      </c>
      <c r="B30" s="7"/>
      <c r="C30" s="7"/>
      <c r="D30" s="7"/>
      <c r="E30" s="7"/>
      <c r="N30" s="15" t="str">
        <f t="shared" si="0"/>
        <v>PCB 200253-1 v1.1</v>
      </c>
    </row>
    <row r="31" spans="1:14" ht="15" x14ac:dyDescent="0.2">
      <c r="N31" s="15" t="str">
        <f t="shared" si="0"/>
        <v/>
      </c>
    </row>
    <row r="32" spans="1:14" ht="15" x14ac:dyDescent="0.2">
      <c r="G32" s="8"/>
      <c r="J32" s="2" t="s">
        <v>95</v>
      </c>
      <c r="K32" s="2">
        <f>SUM(K4:K28)</f>
        <v>9.0066999999999986</v>
      </c>
      <c r="M32" s="2">
        <f>SUM(M4:M28)</f>
        <v>6.7673999999999994</v>
      </c>
      <c r="N32" s="15" t="str">
        <f t="shared" si="0"/>
        <v/>
      </c>
    </row>
    <row r="33" spans="1:14" ht="15" x14ac:dyDescent="0.2">
      <c r="N33" s="15" t="str">
        <f t="shared" si="0"/>
        <v/>
      </c>
    </row>
    <row r="34" spans="1:14" ht="15" x14ac:dyDescent="0.2">
      <c r="N34" s="15" t="str">
        <f t="shared" si="0"/>
        <v/>
      </c>
    </row>
    <row r="35" spans="1:14" ht="15" x14ac:dyDescent="0.2">
      <c r="N35" s="15" t="str">
        <f t="shared" si="0"/>
        <v/>
      </c>
    </row>
    <row r="36" spans="1:14" ht="15" x14ac:dyDescent="0.2">
      <c r="N36" s="15" t="str">
        <f t="shared" si="0"/>
        <v/>
      </c>
    </row>
    <row r="37" spans="1:14" ht="15" x14ac:dyDescent="0.2">
      <c r="N37" s="15" t="str">
        <f t="shared" si="0"/>
        <v/>
      </c>
    </row>
    <row r="38" spans="1:14" ht="15" x14ac:dyDescent="0.2">
      <c r="N38" s="15" t="str">
        <f t="shared" si="0"/>
        <v/>
      </c>
    </row>
    <row r="39" spans="1:14" ht="15" x14ac:dyDescent="0.2">
      <c r="N39" s="15" t="str">
        <f t="shared" si="0"/>
        <v/>
      </c>
    </row>
    <row r="40" spans="1:14" ht="15" x14ac:dyDescent="0.2">
      <c r="N40" s="15" t="str">
        <f t="shared" si="0"/>
        <v/>
      </c>
    </row>
    <row r="41" spans="1:14" ht="15" x14ac:dyDescent="0.2">
      <c r="A41"/>
      <c r="N41" s="15" t="str">
        <f t="shared" si="0"/>
        <v/>
      </c>
    </row>
    <row r="42" spans="1:14" ht="15" x14ac:dyDescent="0.2">
      <c r="A42"/>
      <c r="N42" s="15" t="str">
        <f t="shared" si="0"/>
        <v/>
      </c>
    </row>
    <row r="43" spans="1:14" ht="15" x14ac:dyDescent="0.2">
      <c r="A43"/>
      <c r="N43" s="15" t="str">
        <f t="shared" si="0"/>
        <v/>
      </c>
    </row>
    <row r="44" spans="1:14" ht="15" x14ac:dyDescent="0.2">
      <c r="A44"/>
      <c r="N44" s="15" t="str">
        <f t="shared" si="0"/>
        <v/>
      </c>
    </row>
    <row r="45" spans="1:14" ht="15" x14ac:dyDescent="0.2">
      <c r="A45"/>
      <c r="N45" s="15" t="str">
        <f t="shared" si="0"/>
        <v/>
      </c>
    </row>
    <row r="46" spans="1:14" ht="15" x14ac:dyDescent="0.2">
      <c r="N46" s="15" t="str">
        <f t="shared" si="0"/>
        <v/>
      </c>
    </row>
    <row r="47" spans="1:14" ht="15" x14ac:dyDescent="0.2">
      <c r="N47" s="15" t="str">
        <f t="shared" si="0"/>
        <v/>
      </c>
    </row>
    <row r="48" spans="1:14" ht="15" x14ac:dyDescent="0.2">
      <c r="N48" s="15" t="str">
        <f t="shared" si="0"/>
        <v/>
      </c>
    </row>
    <row r="49" spans="1:14" ht="15" x14ac:dyDescent="0.2">
      <c r="A49"/>
      <c r="N49" s="15" t="str">
        <f t="shared" si="0"/>
        <v/>
      </c>
    </row>
    <row r="50" spans="1:14" ht="15" x14ac:dyDescent="0.2">
      <c r="N50" s="15" t="str">
        <f t="shared" si="0"/>
        <v/>
      </c>
    </row>
    <row r="51" spans="1:14" ht="15" x14ac:dyDescent="0.2">
      <c r="N51" s="15" t="str">
        <f t="shared" si="0"/>
        <v/>
      </c>
    </row>
    <row r="52" spans="1:14" ht="15" x14ac:dyDescent="0.2">
      <c r="N52" s="15" t="str">
        <f t="shared" si="0"/>
        <v/>
      </c>
    </row>
    <row r="53" spans="1:14" ht="15" x14ac:dyDescent="0.2">
      <c r="N53" s="15" t="str">
        <f t="shared" si="0"/>
        <v/>
      </c>
    </row>
    <row r="54" spans="1:14" ht="15" x14ac:dyDescent="0.2">
      <c r="N54" s="15" t="str">
        <f t="shared" si="0"/>
        <v/>
      </c>
    </row>
    <row r="55" spans="1:14" ht="15" x14ac:dyDescent="0.2">
      <c r="N55" s="15" t="str">
        <f t="shared" si="0"/>
        <v/>
      </c>
    </row>
    <row r="56" spans="1:14" ht="15" x14ac:dyDescent="0.2">
      <c r="N56" s="15" t="str">
        <f t="shared" si="0"/>
        <v/>
      </c>
    </row>
    <row r="57" spans="1:14" ht="15" x14ac:dyDescent="0.2">
      <c r="N57" s="15" t="str">
        <f t="shared" si="0"/>
        <v/>
      </c>
    </row>
    <row r="58" spans="1:14" ht="15" x14ac:dyDescent="0.2">
      <c r="N58" s="15" t="str">
        <f t="shared" si="0"/>
        <v/>
      </c>
    </row>
    <row r="59" spans="1:14" ht="15" x14ac:dyDescent="0.2">
      <c r="N59" s="15" t="str">
        <f t="shared" si="0"/>
        <v/>
      </c>
    </row>
    <row r="60" spans="1:14" ht="15" x14ac:dyDescent="0.2">
      <c r="N60" s="15" t="str">
        <f t="shared" si="0"/>
        <v/>
      </c>
    </row>
    <row r="61" spans="1:14" ht="15" x14ac:dyDescent="0.2">
      <c r="N61" s="15" t="str">
        <f t="shared" si="0"/>
        <v/>
      </c>
    </row>
    <row r="62" spans="1:14" ht="15" x14ac:dyDescent="0.2">
      <c r="N62" s="15" t="str">
        <f t="shared" si="0"/>
        <v/>
      </c>
    </row>
    <row r="63" spans="1:14" ht="15" x14ac:dyDescent="0.2">
      <c r="N63" s="15" t="str">
        <f t="shared" si="0"/>
        <v/>
      </c>
    </row>
    <row r="64" spans="1:14" ht="15" x14ac:dyDescent="0.2">
      <c r="N64" s="15" t="str">
        <f t="shared" si="0"/>
        <v/>
      </c>
    </row>
    <row r="65" spans="14:14" ht="15" x14ac:dyDescent="0.2">
      <c r="N65" s="15" t="str">
        <f t="shared" si="0"/>
        <v/>
      </c>
    </row>
    <row r="66" spans="14:14" ht="15" x14ac:dyDescent="0.2">
      <c r="N66" s="15" t="str">
        <f t="shared" si="0"/>
        <v/>
      </c>
    </row>
    <row r="67" spans="14:14" ht="15" x14ac:dyDescent="0.2">
      <c r="N67" s="15" t="str">
        <f t="shared" si="0"/>
        <v/>
      </c>
    </row>
    <row r="68" spans="14:14" ht="15" x14ac:dyDescent="0.2">
      <c r="N68" s="15" t="str">
        <f t="shared" si="0"/>
        <v/>
      </c>
    </row>
    <row r="69" spans="14:14" ht="15" x14ac:dyDescent="0.2">
      <c r="N69" s="15" t="str">
        <f t="shared" si="0"/>
        <v/>
      </c>
    </row>
    <row r="70" spans="14:14" ht="15" x14ac:dyDescent="0.2">
      <c r="N70" s="15" t="str">
        <f t="shared" si="0"/>
        <v/>
      </c>
    </row>
    <row r="71" spans="14:14" ht="15" x14ac:dyDescent="0.2">
      <c r="N71" s="15" t="str">
        <f t="shared" si="0"/>
        <v/>
      </c>
    </row>
    <row r="72" spans="14:14" ht="15" x14ac:dyDescent="0.2">
      <c r="N72" s="15" t="str">
        <f t="shared" si="0"/>
        <v/>
      </c>
    </row>
    <row r="73" spans="14:14" ht="15" x14ac:dyDescent="0.2">
      <c r="N73" s="15" t="str">
        <f t="shared" si="0"/>
        <v/>
      </c>
    </row>
    <row r="74" spans="14:14" ht="15" x14ac:dyDescent="0.2">
      <c r="N74" s="15" t="str">
        <f t="shared" si="0"/>
        <v/>
      </c>
    </row>
    <row r="75" spans="14:14" ht="15" x14ac:dyDescent="0.2">
      <c r="N75" s="15" t="str">
        <f t="shared" si="0"/>
        <v/>
      </c>
    </row>
    <row r="76" spans="14:14" ht="15" x14ac:dyDescent="0.2">
      <c r="N76" s="15" t="str">
        <f t="shared" si="0"/>
        <v/>
      </c>
    </row>
    <row r="77" spans="14:14" ht="15" x14ac:dyDescent="0.2">
      <c r="N77" s="15" t="str">
        <f t="shared" ref="N77:N109" si="11">CONCATENATE(E77,IF(ISBLANK(E77),""," = "),A77)</f>
        <v/>
      </c>
    </row>
    <row r="78" spans="14:14" ht="15" x14ac:dyDescent="0.2">
      <c r="N78" s="15" t="str">
        <f t="shared" si="11"/>
        <v/>
      </c>
    </row>
    <row r="79" spans="14:14" ht="15" x14ac:dyDescent="0.2">
      <c r="N79" s="15" t="str">
        <f t="shared" si="11"/>
        <v/>
      </c>
    </row>
    <row r="80" spans="14:14" ht="15" x14ac:dyDescent="0.2">
      <c r="N80" s="15" t="str">
        <f t="shared" si="11"/>
        <v/>
      </c>
    </row>
    <row r="81" spans="14:14" ht="15" x14ac:dyDescent="0.2">
      <c r="N81" s="15" t="str">
        <f t="shared" si="11"/>
        <v/>
      </c>
    </row>
    <row r="82" spans="14:14" ht="15" x14ac:dyDescent="0.2">
      <c r="N82" s="15" t="str">
        <f t="shared" si="11"/>
        <v/>
      </c>
    </row>
    <row r="83" spans="14:14" ht="15" x14ac:dyDescent="0.2">
      <c r="N83" s="15" t="str">
        <f t="shared" si="11"/>
        <v/>
      </c>
    </row>
    <row r="84" spans="14:14" ht="15" x14ac:dyDescent="0.2">
      <c r="N84" s="15" t="str">
        <f t="shared" si="11"/>
        <v/>
      </c>
    </row>
    <row r="85" spans="14:14" ht="15" x14ac:dyDescent="0.2">
      <c r="N85" s="15" t="str">
        <f t="shared" si="11"/>
        <v/>
      </c>
    </row>
    <row r="86" spans="14:14" ht="15" x14ac:dyDescent="0.2">
      <c r="N86" s="15" t="str">
        <f t="shared" si="11"/>
        <v/>
      </c>
    </row>
    <row r="87" spans="14:14" ht="15" x14ac:dyDescent="0.2">
      <c r="N87" s="15" t="str">
        <f t="shared" si="11"/>
        <v/>
      </c>
    </row>
    <row r="88" spans="14:14" ht="15" x14ac:dyDescent="0.2">
      <c r="N88" s="15" t="str">
        <f t="shared" si="11"/>
        <v/>
      </c>
    </row>
    <row r="89" spans="14:14" ht="15" x14ac:dyDescent="0.2">
      <c r="N89" s="15" t="str">
        <f t="shared" si="11"/>
        <v/>
      </c>
    </row>
    <row r="90" spans="14:14" ht="15" x14ac:dyDescent="0.2">
      <c r="N90" s="15" t="str">
        <f t="shared" si="11"/>
        <v/>
      </c>
    </row>
    <row r="91" spans="14:14" ht="15" x14ac:dyDescent="0.2">
      <c r="N91" s="15" t="str">
        <f t="shared" si="11"/>
        <v/>
      </c>
    </row>
    <row r="92" spans="14:14" ht="15" x14ac:dyDescent="0.2">
      <c r="N92" s="15" t="str">
        <f t="shared" si="11"/>
        <v/>
      </c>
    </row>
    <row r="93" spans="14:14" ht="15" x14ac:dyDescent="0.2">
      <c r="N93" s="15" t="str">
        <f t="shared" si="11"/>
        <v/>
      </c>
    </row>
    <row r="94" spans="14:14" ht="15" x14ac:dyDescent="0.2">
      <c r="N94" s="15" t="str">
        <f t="shared" si="11"/>
        <v/>
      </c>
    </row>
    <row r="95" spans="14:14" ht="15" x14ac:dyDescent="0.2">
      <c r="N95" s="15" t="str">
        <f t="shared" si="11"/>
        <v/>
      </c>
    </row>
    <row r="96" spans="14:14" ht="15" x14ac:dyDescent="0.2">
      <c r="N96" s="15" t="str">
        <f t="shared" si="11"/>
        <v/>
      </c>
    </row>
    <row r="97" spans="14:14" ht="15" x14ac:dyDescent="0.2">
      <c r="N97" s="15" t="str">
        <f t="shared" si="11"/>
        <v/>
      </c>
    </row>
    <row r="98" spans="14:14" ht="15" x14ac:dyDescent="0.2">
      <c r="N98" s="15" t="str">
        <f t="shared" si="11"/>
        <v/>
      </c>
    </row>
    <row r="99" spans="14:14" ht="15" x14ac:dyDescent="0.2">
      <c r="N99" s="15" t="str">
        <f t="shared" si="11"/>
        <v/>
      </c>
    </row>
    <row r="100" spans="14:14" ht="15" x14ac:dyDescent="0.2">
      <c r="N100" s="15" t="str">
        <f t="shared" si="11"/>
        <v/>
      </c>
    </row>
    <row r="101" spans="14:14" ht="15" x14ac:dyDescent="0.2">
      <c r="N101" s="15" t="str">
        <f t="shared" si="11"/>
        <v/>
      </c>
    </row>
    <row r="102" spans="14:14" ht="15" x14ac:dyDescent="0.2">
      <c r="N102" s="15" t="str">
        <f t="shared" si="11"/>
        <v/>
      </c>
    </row>
    <row r="103" spans="14:14" ht="15" x14ac:dyDescent="0.2">
      <c r="N103" s="15" t="str">
        <f t="shared" si="11"/>
        <v/>
      </c>
    </row>
    <row r="104" spans="14:14" ht="15" x14ac:dyDescent="0.2">
      <c r="N104" s="15" t="str">
        <f t="shared" si="11"/>
        <v/>
      </c>
    </row>
    <row r="105" spans="14:14" ht="15" x14ac:dyDescent="0.2">
      <c r="N105" s="15" t="str">
        <f t="shared" si="11"/>
        <v/>
      </c>
    </row>
    <row r="106" spans="14:14" ht="15" x14ac:dyDescent="0.2">
      <c r="N106" s="15" t="str">
        <f t="shared" si="11"/>
        <v/>
      </c>
    </row>
    <row r="107" spans="14:14" ht="15" x14ac:dyDescent="0.2">
      <c r="N107" s="15" t="str">
        <f t="shared" si="11"/>
        <v/>
      </c>
    </row>
    <row r="108" spans="14:14" ht="15" x14ac:dyDescent="0.2">
      <c r="N108" s="15" t="str">
        <f t="shared" si="11"/>
        <v/>
      </c>
    </row>
    <row r="109" spans="14:14" ht="15" x14ac:dyDescent="0.2">
      <c r="N109" s="15" t="str">
        <f t="shared" si="1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9" firstPageNumber="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38" t="s">
        <v>10</v>
      </c>
      <c r="B1" s="38"/>
      <c r="C1" s="38"/>
      <c r="D1" s="38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Ton Giesberts | Elektor Labs</cp:lastModifiedBy>
  <cp:lastPrinted>2020-07-07T06:52:22Z</cp:lastPrinted>
  <dcterms:created xsi:type="dcterms:W3CDTF">2009-05-15T08:53:47Z</dcterms:created>
  <dcterms:modified xsi:type="dcterms:W3CDTF">2020-07-23T07:49:07Z</dcterms:modified>
</cp:coreProperties>
</file>